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Раскрытие информации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<sst xmlns="http://schemas.openxmlformats.org/spreadsheetml/2006/main" count="58" uniqueCount="45">
  <si>
    <r>
      <t>Полезный отпуск электроэнергии потребителям ОАО "Екатеринбургэнергосбыт" в разрезе сетевых организаций</t>
    </r>
    <r>
      <rPr>
        <b/>
        <sz val="16"/>
        <color indexed="8"/>
        <rFont val="Arial"/>
        <family val="2"/>
      </rPr>
      <t>, тыс. кВтч</t>
    </r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</si>
  <si>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</si>
  <si>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</si>
  <si>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</si>
  <si>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</si>
  <si>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</si>
  <si>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</si>
  <si>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</si>
  <si>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</si>
  <si>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</si>
  <si>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</si>
  <si>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</si>
  <si>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</si>
  <si>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ООО "ЦКС-Ст"</t>
  </si>
  <si>
    <t>ОГУП "Птицефабрика "Свердловская"</t>
  </si>
  <si>
    <t>ОАО "Уралхиммаш"</t>
  </si>
  <si>
    <t>ФГУП "ПО "Уральский оптико-механический завод" имени Э.С. Яламова"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</si>
  <si>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</si>
  <si>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</si>
  <si>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</si>
  <si>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</si>
  <si>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</si>
  <si>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</si>
  <si>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</si>
  <si>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</si>
  <si>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</si>
  <si>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</si>
  <si>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ООО «Концерн «Уральский текстиль»</t>
  </si>
  <si>
    <t>ОАО "Аэропорт "Кольцово"</t>
  </si>
  <si>
    <t>ФГАОУ ВПО УрФУ имени первого Президента России Б.Н. Ельцина</t>
  </si>
  <si>
    <t>ООО "Хладокомбинат № 3"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</si>
  <si>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</si>
  <si>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</si>
  <si>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</si>
  <si>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</si>
  <si>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</si>
  <si>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</si>
  <si>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</si>
  <si>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</si>
  <si>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</si>
  <si>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</si>
  <si>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Логистический центр</t>
  </si>
  <si>
    <t>ООО "УК Новая территория""</t>
  </si>
  <si>
    <t>ООО "Энергохолдинг-Урал"</t>
  </si>
  <si>
    <t xml:space="preserve">Ноябрь 2011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</si>
</sst>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"/>
      <family val="0"/>
    </font>
    <font>
      <b/>
      <sz val="16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 shrinkToFit="1"/>
    </xf>
    <xf numFmtId="164" fontId="6" fillId="31" borderId="10" xfId="73" applyNumberFormat="1" applyFont="1" applyFill="1" applyBorder="1" applyAlignment="1">
      <alignment horizontal="center" vertical="center"/>
      <protection/>
    </xf>
    <xf numFmtId="3" fontId="6" fillId="31" borderId="10" xfId="0" applyNumberFormat="1" applyFont="1" applyFill="1" applyBorder="1" applyAlignment="1">
      <alignment horizontal="center" vertical="center" wrapText="1" shrinkToFit="1"/>
    </xf>
    <xf numFmtId="164" fontId="6" fillId="31" borderId="10" xfId="0" applyNumberFormat="1" applyFont="1" applyFill="1" applyBorder="1" applyAlignment="1">
      <alignment horizontal="center" vertical="center" wrapText="1" shrinkToFit="1"/>
    </xf>
    <xf numFmtId="3" fontId="6" fillId="33" borderId="10" xfId="73" applyNumberFormat="1" applyFont="1" applyFill="1" applyBorder="1" applyAlignment="1">
      <alignment horizontal="center" vertical="center"/>
      <protection/>
    </xf>
    <xf numFmtId="164" fontId="6" fillId="33" borderId="10" xfId="73" applyNumberFormat="1" applyFont="1" applyFill="1" applyBorder="1" applyAlignment="1">
      <alignment horizontal="center" vertical="center"/>
      <protection/>
    </xf>
    <xf numFmtId="3" fontId="6" fillId="33" borderId="10" xfId="0" applyNumberFormat="1" applyFont="1" applyFill="1" applyBorder="1" applyAlignment="1">
      <alignment horizontal="center" vertical="center" wrapText="1" shrinkToFit="1"/>
    </xf>
    <xf numFmtId="164" fontId="6" fillId="33" borderId="10" xfId="0" applyNumberFormat="1" applyFont="1" applyFill="1" applyBorder="1" applyAlignment="1">
      <alignment horizontal="center" vertical="center" wrapText="1" shrinkToFit="1"/>
    </xf>
    <xf numFmtId="3" fontId="6" fillId="31" borderId="10" xfId="73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wrapText="1" shrinkToFit="1"/>
    </xf>
    <xf numFmtId="3" fontId="6" fillId="0" borderId="10" xfId="73" applyNumberFormat="1" applyFont="1" applyFill="1" applyBorder="1" applyAlignment="1">
      <alignment horizontal="center" vertical="center"/>
      <protection/>
    </xf>
    <xf numFmtId="164" fontId="6" fillId="0" borderId="10" xfId="73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 wrapText="1" shrinkToFit="1"/>
    </xf>
    <xf numFmtId="164" fontId="6" fillId="0" borderId="10" xfId="0" applyNumberFormat="1" applyFont="1" applyFill="1" applyBorder="1" applyAlignment="1">
      <alignment horizontal="center" vertical="center" wrapText="1" shrinkToFit="1"/>
    </xf>
    <xf numFmtId="0" fontId="9" fillId="33" borderId="0" xfId="0" applyFont="1" applyFill="1" applyAlignment="1">
      <alignment wrapText="1" shrinkToFit="1"/>
    </xf>
    <xf numFmtId="164" fontId="2" fillId="33" borderId="0" xfId="0" applyNumberFormat="1" applyFont="1" applyFill="1" applyAlignment="1">
      <alignment/>
    </xf>
    <xf numFmtId="0" fontId="6" fillId="31" borderId="10" xfId="0" applyFont="1" applyFill="1" applyBorder="1" applyAlignment="1">
      <alignment horizontal="center" vertical="center" wrapText="1" shrinkToFit="1"/>
    </xf>
    <xf numFmtId="164" fontId="7" fillId="33" borderId="10" xfId="0" applyNumberFormat="1" applyFont="1" applyFill="1" applyBorder="1" applyAlignment="1">
      <alignment horizontal="center" vertical="center" wrapText="1" shrinkToFit="1"/>
    </xf>
    <xf numFmtId="0" fontId="6" fillId="31" borderId="10" xfId="0" applyFont="1" applyFill="1" applyBorder="1" applyAlignment="1">
      <alignment vertical="center" wrapText="1" shrinkToFit="1"/>
    </xf>
    <xf numFmtId="164" fontId="7" fillId="31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164" fontId="7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64" fontId="7" fillId="0" borderId="10" xfId="0" applyNumberFormat="1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left" vertical="center" wrapText="1" shrinkToFit="1"/>
    </xf>
    <xf numFmtId="0" fontId="7" fillId="31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164" fontId="9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Форма сводной ведомости СЭ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sanzevaYV\Local%20Settings\Temporary%20Internet%20Files\Content.Outlook\IOUH03HN\&#1055;&#1088;&#1086;&#1074;&#1077;&#1088;&#1082;&#1072;%20&#1089;&#1074;&#1086;&#1076;&#1085;&#1086;&#1081;%20&#1074;&#1077;&#1076;&#1086;&#1084;&#1086;&#1089;&#1090;&#1080;%20&#1045;&#1069;&#1057;&#1050;%20&#1079;&#1072;%20&#1085;&#1086;&#1103;&#1073;&#1088;&#1100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54;&#1090;&#1095;&#1077;&#1090;&#1099;\&#1045;&#1078;&#1077;&#1084;&#1077;&#1089;&#1103;&#1095;&#1085;&#1086;\&#1054;&#1073;&#1098;&#1077;&#1084;%20&#1080;%20&#1089;&#1090;&#1086;&#1080;&#1084;&#1086;&#1089;&#1090;&#1100;%20&#1087;&#1086;&#1090;&#1077;&#1088;&#1100;%20&#1074;%20&#1089;&#1077;&#1090;&#1103;&#1093;\2011\&#1055;&#1086;&#1090;&#1077;&#1088;&#1080;%20&#1074;%20&#1089;&#1077;&#1090;&#1103;&#1093;%20&#1058;&#1057;&#1054;,%20&#1089;&#1090;&#1086;&#1080;&#1084;&#1086;&#1089;&#1090;&#1100;%2001.2011-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Раскрытие информации"/>
    </sheetNames>
    <sheetDataSet>
      <sheetData sheetId="0">
        <row r="7">
          <cell r="H7">
            <v>-6017.880999999999</v>
          </cell>
          <cell r="J7">
            <v>-40.968</v>
          </cell>
          <cell r="K7">
            <v>-0.23</v>
          </cell>
          <cell r="R7">
            <v>-963.143</v>
          </cell>
          <cell r="Z7">
            <v>0</v>
          </cell>
        </row>
        <row r="8">
          <cell r="H8">
            <v>-1711.541</v>
          </cell>
        </row>
        <row r="9">
          <cell r="J9">
            <v>-186.42899999999997</v>
          </cell>
          <cell r="K9">
            <v>0</v>
          </cell>
        </row>
        <row r="10">
          <cell r="J10">
            <v>-28.428</v>
          </cell>
        </row>
        <row r="11">
          <cell r="H11">
            <v>-3748.38</v>
          </cell>
        </row>
        <row r="12">
          <cell r="J12">
            <v>-201.04500000000002</v>
          </cell>
        </row>
        <row r="13">
          <cell r="J13">
            <v>-31.901</v>
          </cell>
        </row>
        <row r="14">
          <cell r="J14">
            <v>-191.48000000000002</v>
          </cell>
          <cell r="K14">
            <v>-38.042</v>
          </cell>
        </row>
        <row r="16">
          <cell r="H16">
            <v>-20690.066999999995</v>
          </cell>
          <cell r="I16">
            <v>-450.437</v>
          </cell>
          <cell r="J16">
            <v>-4193.566</v>
          </cell>
          <cell r="K16">
            <v>-346.196</v>
          </cell>
        </row>
        <row r="17">
          <cell r="H17">
            <v>100067.328</v>
          </cell>
          <cell r="I17">
            <v>11695.180000000002</v>
          </cell>
          <cell r="J17">
            <v>114867.9419999999</v>
          </cell>
          <cell r="K17">
            <v>51631.847</v>
          </cell>
          <cell r="W17">
            <v>321.581</v>
          </cell>
          <cell r="X17">
            <v>80.291</v>
          </cell>
          <cell r="Y17">
            <v>26673.65199999999</v>
          </cell>
          <cell r="Z17">
            <v>116747.20375999997</v>
          </cell>
        </row>
        <row r="20">
          <cell r="J20">
            <v>-212.40400000000002</v>
          </cell>
          <cell r="K20">
            <v>-14.193999999999999</v>
          </cell>
          <cell r="N20">
            <v>-595.251</v>
          </cell>
          <cell r="S20">
            <v>-7.108</v>
          </cell>
          <cell r="X20">
            <v>-4.42</v>
          </cell>
          <cell r="Y20">
            <v>-76.38</v>
          </cell>
          <cell r="Z20">
            <v>-12.523</v>
          </cell>
        </row>
        <row r="23">
          <cell r="J23">
            <v>-607.608</v>
          </cell>
          <cell r="K23">
            <v>-11.014</v>
          </cell>
          <cell r="M23">
            <v>-6306.128</v>
          </cell>
          <cell r="R23">
            <v>-42.597</v>
          </cell>
          <cell r="Y23">
            <v>-1.824</v>
          </cell>
        </row>
        <row r="24">
          <cell r="J24">
            <v>-98.37199999999999</v>
          </cell>
          <cell r="K24">
            <v>0</v>
          </cell>
          <cell r="M24">
            <v>-1775.947</v>
          </cell>
        </row>
        <row r="25">
          <cell r="R25">
            <v>0</v>
          </cell>
        </row>
        <row r="26">
          <cell r="J26">
            <v>-167.07999999999998</v>
          </cell>
          <cell r="K26">
            <v>-119.493</v>
          </cell>
          <cell r="O26">
            <v>-94.668</v>
          </cell>
          <cell r="T26">
            <v>-7.109</v>
          </cell>
          <cell r="Z26">
            <v>-8.267</v>
          </cell>
        </row>
        <row r="31">
          <cell r="J31">
            <v>-1384.3220000000003</v>
          </cell>
          <cell r="K31">
            <v>-173.005</v>
          </cell>
          <cell r="Y31">
            <v>-648.6129999999999</v>
          </cell>
          <cell r="Z31">
            <v>-65.65899999999999</v>
          </cell>
        </row>
        <row r="32">
          <cell r="J32">
            <v>-22.506</v>
          </cell>
          <cell r="K32">
            <v>-61.024</v>
          </cell>
          <cell r="Y32">
            <v>-41.212</v>
          </cell>
          <cell r="Z32">
            <v>-425.324</v>
          </cell>
        </row>
        <row r="33">
          <cell r="H33">
            <v>-96.331</v>
          </cell>
          <cell r="J33">
            <v>-315.928</v>
          </cell>
          <cell r="K33">
            <v>-118.8900000000001</v>
          </cell>
          <cell r="Y33">
            <v>-25.110000000000003</v>
          </cell>
          <cell r="Z33">
            <v>-522.093</v>
          </cell>
        </row>
        <row r="34">
          <cell r="J34">
            <v>-1153.036</v>
          </cell>
          <cell r="K34">
            <v>-55.093</v>
          </cell>
          <cell r="M34">
            <v>-2372.183</v>
          </cell>
          <cell r="R34">
            <v>-52.43</v>
          </cell>
          <cell r="Z34">
            <v>-37.83</v>
          </cell>
        </row>
        <row r="35">
          <cell r="J35">
            <v>-54.328</v>
          </cell>
          <cell r="M35">
            <v>-821.12</v>
          </cell>
          <cell r="R35">
            <v>0</v>
          </cell>
          <cell r="W35">
            <v>0</v>
          </cell>
          <cell r="Y35">
            <v>0</v>
          </cell>
        </row>
        <row r="36">
          <cell r="J36">
            <v>-236.37400000000002</v>
          </cell>
          <cell r="M36">
            <v>-439.53000000000003</v>
          </cell>
          <cell r="R36">
            <v>-15.548</v>
          </cell>
        </row>
        <row r="37">
          <cell r="J37">
            <v>-25.101999999999997</v>
          </cell>
          <cell r="K37">
            <v>-68.03</v>
          </cell>
          <cell r="N37">
            <v>-138.171</v>
          </cell>
          <cell r="S37">
            <v>-0.916</v>
          </cell>
        </row>
        <row r="38">
          <cell r="J38">
            <v>-126.494</v>
          </cell>
          <cell r="K38">
            <v>-60.251999999999995</v>
          </cell>
          <cell r="M38">
            <v>-1627.5</v>
          </cell>
          <cell r="O38">
            <v>0</v>
          </cell>
          <cell r="R38">
            <v>-4.122</v>
          </cell>
          <cell r="Z38">
            <v>-90.281</v>
          </cell>
        </row>
        <row r="39">
          <cell r="J39">
            <v>-150.954</v>
          </cell>
          <cell r="K39">
            <v>-48.925999999999995</v>
          </cell>
          <cell r="M39">
            <v>-84.686</v>
          </cell>
          <cell r="O39">
            <v>-0.082</v>
          </cell>
          <cell r="R39">
            <v>-0.713</v>
          </cell>
          <cell r="T39">
            <v>-5.764</v>
          </cell>
          <cell r="Y39">
            <v>-28.560000000000002</v>
          </cell>
          <cell r="Z39">
            <v>-76.92</v>
          </cell>
        </row>
        <row r="41">
          <cell r="J41">
            <v>-5.62</v>
          </cell>
          <cell r="K41">
            <v>-16.243</v>
          </cell>
          <cell r="O41">
            <v>-53.434</v>
          </cell>
        </row>
        <row r="42">
          <cell r="J42">
            <v>-736.75</v>
          </cell>
          <cell r="M42">
            <v>-1416.706</v>
          </cell>
          <cell r="R42">
            <v>-7.479</v>
          </cell>
          <cell r="Z42">
            <v>-6.062</v>
          </cell>
        </row>
        <row r="43">
          <cell r="J43">
            <v>-442.839</v>
          </cell>
          <cell r="K43">
            <v>-13.662</v>
          </cell>
          <cell r="N43">
            <v>-2854.29</v>
          </cell>
          <cell r="S43">
            <v>-90.163</v>
          </cell>
          <cell r="Y43">
            <v>-9.077</v>
          </cell>
          <cell r="Z43">
            <v>-5.555</v>
          </cell>
        </row>
        <row r="47">
          <cell r="A47" t="str">
            <v>ООО "ЭФЕС"</v>
          </cell>
          <cell r="J47">
            <v>-10.117</v>
          </cell>
          <cell r="K47">
            <v>-5.497</v>
          </cell>
          <cell r="O47">
            <v>-84.49000000000001</v>
          </cell>
          <cell r="T47">
            <v>0</v>
          </cell>
          <cell r="Y47">
            <v>-77.44399999999999</v>
          </cell>
          <cell r="Z47">
            <v>-87.027</v>
          </cell>
        </row>
        <row r="48">
          <cell r="R48">
            <v>0</v>
          </cell>
        </row>
        <row r="49">
          <cell r="H49">
            <v>0</v>
          </cell>
          <cell r="J49">
            <v>-205.298</v>
          </cell>
          <cell r="K49">
            <v>-2.2609999999999997</v>
          </cell>
          <cell r="Z49">
            <v>-2934.9629999999997</v>
          </cell>
        </row>
        <row r="50">
          <cell r="J50">
            <v>-89.95500000000001</v>
          </cell>
          <cell r="K50">
            <v>-1.9</v>
          </cell>
          <cell r="O50">
            <v>-752.702</v>
          </cell>
        </row>
        <row r="51">
          <cell r="H51">
            <v>0</v>
          </cell>
          <cell r="J51">
            <v>-2007.656</v>
          </cell>
          <cell r="K51">
            <v>-149.015</v>
          </cell>
          <cell r="Y51">
            <v>0</v>
          </cell>
          <cell r="Z51">
            <v>-835.9640000000002</v>
          </cell>
        </row>
        <row r="54">
          <cell r="M54">
            <v>-479.753</v>
          </cell>
          <cell r="R54">
            <v>-0.595</v>
          </cell>
        </row>
        <row r="56">
          <cell r="H56">
            <v>-298.6</v>
          </cell>
          <cell r="J56">
            <v>-0.86</v>
          </cell>
          <cell r="K56">
            <v>-3.959</v>
          </cell>
        </row>
        <row r="57">
          <cell r="J57">
            <v>-33.329</v>
          </cell>
          <cell r="K57">
            <v>-0.343</v>
          </cell>
          <cell r="Y57">
            <v>-18.693</v>
          </cell>
          <cell r="Z57">
            <v>-300.753</v>
          </cell>
        </row>
        <row r="60">
          <cell r="M60">
            <v>-265.52</v>
          </cell>
        </row>
        <row r="61">
          <cell r="J61">
            <v>-90.43100000000001</v>
          </cell>
          <cell r="K61">
            <v>-113.205</v>
          </cell>
          <cell r="Y61">
            <v>-239.77900000000002</v>
          </cell>
          <cell r="Z61">
            <v>-234.67000000000002</v>
          </cell>
        </row>
        <row r="62">
          <cell r="A62" t="str">
            <v>ОАО "ССП "Уралсибгидромеханизация"</v>
          </cell>
          <cell r="J62">
            <v>-18.039</v>
          </cell>
          <cell r="O62">
            <v>-28.163</v>
          </cell>
        </row>
        <row r="63">
          <cell r="J63">
            <v>-198.88500000000002</v>
          </cell>
          <cell r="K63">
            <v>-63.942</v>
          </cell>
          <cell r="M63">
            <v>-555.575</v>
          </cell>
        </row>
        <row r="64">
          <cell r="J64">
            <v>-218.79799999999997</v>
          </cell>
          <cell r="K64">
            <v>-1.171</v>
          </cell>
          <cell r="M64">
            <v>-461.34</v>
          </cell>
          <cell r="N64">
            <v>-0.023</v>
          </cell>
          <cell r="O64">
            <v>-159.033</v>
          </cell>
          <cell r="Y64">
            <v>-77.354</v>
          </cell>
          <cell r="Z64">
            <v>-64.23</v>
          </cell>
        </row>
        <row r="65">
          <cell r="J65">
            <v>-111.12100000000001</v>
          </cell>
          <cell r="K65">
            <v>-97.52</v>
          </cell>
          <cell r="Y65">
            <v>0</v>
          </cell>
        </row>
        <row r="66">
          <cell r="T66">
            <v>0</v>
          </cell>
          <cell r="Z66">
            <v>-211.482</v>
          </cell>
        </row>
        <row r="72">
          <cell r="J72">
            <v>-70.935</v>
          </cell>
          <cell r="K72">
            <v>-23.825</v>
          </cell>
          <cell r="M72">
            <v>-129.078</v>
          </cell>
        </row>
        <row r="75">
          <cell r="J75">
            <v>-141.207</v>
          </cell>
          <cell r="K75">
            <v>-65.6</v>
          </cell>
          <cell r="M75">
            <v>-118.049</v>
          </cell>
        </row>
        <row r="76">
          <cell r="J76">
            <v>-88.756</v>
          </cell>
          <cell r="K76">
            <v>-2.132</v>
          </cell>
          <cell r="M76">
            <v>-1359.142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</sheetNames>
    <sheetDataSet>
      <sheetData sheetId="10">
        <row r="7">
          <cell r="F7">
            <v>248.975</v>
          </cell>
        </row>
        <row r="14">
          <cell r="F14">
            <v>132.584</v>
          </cell>
        </row>
        <row r="21">
          <cell r="F21">
            <v>71228.012</v>
          </cell>
        </row>
        <row r="28">
          <cell r="F28">
            <v>12.522</v>
          </cell>
        </row>
        <row r="42">
          <cell r="F42">
            <v>464.9</v>
          </cell>
        </row>
        <row r="63">
          <cell r="F63">
            <v>29.254</v>
          </cell>
        </row>
        <row r="70">
          <cell r="F70">
            <v>38.747</v>
          </cell>
        </row>
        <row r="77">
          <cell r="F77">
            <v>82.166</v>
          </cell>
        </row>
        <row r="91">
          <cell r="F91">
            <v>0</v>
          </cell>
        </row>
        <row r="98">
          <cell r="F98">
            <v>3.408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85" zoomScaleNormal="8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6" sqref="C26"/>
    </sheetView>
  </sheetViews>
  <sheetFormatPr defaultColWidth="9.00390625" defaultRowHeight="12.75"/>
  <cols>
    <col min="1" max="1" width="9.125" style="1" customWidth="1"/>
    <col min="2" max="2" width="47.625" style="6" customWidth="1"/>
    <col min="3" max="3" width="14.75390625" style="3" customWidth="1"/>
    <col min="4" max="19" width="13.25390625" style="3" customWidth="1"/>
    <col min="20" max="20" width="2.625" style="3" customWidth="1"/>
    <col min="21" max="16384" width="9.125" style="3" customWidth="1"/>
  </cols>
  <sheetData>
    <row r="2" spans="2:19" ht="20.25">
      <c r="B2" s="2" t="s">
        <v>0</v>
      </c>
      <c r="R2" s="4"/>
      <c r="S2" s="5" t="s">
        <v>44</v>
      </c>
    </row>
    <row r="3" ht="15.75" customHeight="1"/>
    <row r="4" spans="1:19" s="7" customFormat="1" ht="22.5" customHeight="1">
      <c r="A4" s="41" t="s">
        <v>1</v>
      </c>
      <c r="B4" s="41" t="s">
        <v>2</v>
      </c>
      <c r="C4" s="43" t="s">
        <v>3</v>
      </c>
      <c r="D4" s="40" t="s">
        <v>4</v>
      </c>
      <c r="E4" s="40"/>
      <c r="F4" s="40"/>
      <c r="G4" s="40"/>
      <c r="H4" s="40" t="s">
        <v>5</v>
      </c>
      <c r="I4" s="40"/>
      <c r="J4" s="40"/>
      <c r="K4" s="40"/>
      <c r="L4" s="40" t="s">
        <v>6</v>
      </c>
      <c r="M4" s="40"/>
      <c r="N4" s="40"/>
      <c r="O4" s="40"/>
      <c r="P4" s="40" t="s">
        <v>7</v>
      </c>
      <c r="Q4" s="40"/>
      <c r="R4" s="40"/>
      <c r="S4" s="40"/>
    </row>
    <row r="5" spans="1:19" s="8" customFormat="1" ht="27.75" customHeight="1">
      <c r="A5" s="42"/>
      <c r="B5" s="42"/>
      <c r="C5" s="44"/>
      <c r="D5" s="25" t="s">
        <v>8</v>
      </c>
      <c r="E5" s="25" t="s">
        <v>9</v>
      </c>
      <c r="F5" s="25" t="s">
        <v>10</v>
      </c>
      <c r="G5" s="25" t="s">
        <v>11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8</v>
      </c>
      <c r="M5" s="25" t="s">
        <v>9</v>
      </c>
      <c r="N5" s="25" t="s">
        <v>10</v>
      </c>
      <c r="O5" s="25" t="s">
        <v>11</v>
      </c>
      <c r="P5" s="25" t="s">
        <v>8</v>
      </c>
      <c r="Q5" s="25" t="s">
        <v>9</v>
      </c>
      <c r="R5" s="25" t="s">
        <v>10</v>
      </c>
      <c r="S5" s="25" t="s">
        <v>11</v>
      </c>
    </row>
    <row r="6" spans="1:19" s="8" customFormat="1" ht="25.5" customHeight="1">
      <c r="A6" s="24">
        <v>1</v>
      </c>
      <c r="B6" s="26" t="s">
        <v>12</v>
      </c>
      <c r="C6" s="27">
        <f>SUM(D6:G6)</f>
        <v>477907.8947599999</v>
      </c>
      <c r="D6" s="9">
        <f aca="true" t="shared" si="0" ref="D6:F31">SUM(H6+L6+P6)</f>
        <v>173576.316</v>
      </c>
      <c r="E6" s="9">
        <f t="shared" si="0"/>
        <v>8535.566000000003</v>
      </c>
      <c r="F6" s="9">
        <f>SUM(J6+N6+R6)</f>
        <v>134280.56499999992</v>
      </c>
      <c r="G6" s="9">
        <f aca="true" t="shared" si="1" ref="G6:G31">SUM(K6+O6+S6)</f>
        <v>161515.44775999995</v>
      </c>
      <c r="H6" s="9">
        <f>'[1]проверка'!H17-'[1]проверка'!H16+'[1]проверка'!H20+SUM('[1]проверка'!H23:H24)+'[1]проверка'!H26+SUM('[1]проверка'!H31:H39)+SUM('[1]проверка'!H41:H43)+SUM('[1]проверка'!H49:H51)+'[1]проверка'!H54+'[1]проверка'!H56+'[1]проверка'!H57+'[1]проверка'!H60+'[1]проверка'!H61+'[1]проверка'!H62+SUM('[1]проверка'!H63:H66)+'[1]проверка'!H72+'[1]проверка'!H75+'[1]проверка'!H76+'[1]проверка'!M75+'[1]проверка'!M76+'[1]проверка'!R76+'[1]проверка'!R75+'[1]проверка'!M20+SUM('[1]проверка'!M23:M24)+'[1]проверка'!M26+SUM('[1]проверка'!M31:M39)+SUM('[1]проверка'!M41:M43)+SUM('[1]проверка'!M49:M51)+'[1]проверка'!M54+'[1]проверка'!M56+'[1]проверка'!M57+'[1]проверка'!M60+'[1]проверка'!M61+SUM('[1]проверка'!M62:M66)+'[1]проверка'!M72+'[1]проверка'!R47+'[1]проверка'!M47+'[1]проверка'!H47-'[1]проверка'!R48-'[1]проверка'!R25+'[1]проверка'!R20+SUM('[1]проверка'!R23:R24)+'[1]проверка'!R26+SUM('[1]проверка'!R31:R39)+SUM('[1]проверка'!R41:R43)+'[1]проверка'!R54+'[1]проверка'!R56+'[1]проверка'!R57+'[1]проверка'!R60+'[1]проверка'!R61+SUM('[1]проверка'!R62:R66)+'[1]проверка'!R72</f>
        <v>102026.72299999998</v>
      </c>
      <c r="I6" s="9">
        <f>'[1]проверка'!I17-'[1]проверка'!I16+'[1]проверка'!I20+SUM('[1]проверка'!I23:I24)+'[1]проверка'!I26+SUM('[1]проверка'!I31:I39)+SUM('[1]проверка'!I41:I43)+SUM('[1]проверка'!I49:I51)+'[1]проверка'!I54+'[1]проверка'!I56+'[1]проверка'!I57+'[1]проверка'!I60+'[1]проверка'!I61+'[1]проверка'!I62+SUM('[1]проверка'!I63:I66)+'[1]проверка'!I72+'[1]проверка'!I75+'[1]проверка'!I76+'[1]проверка'!N75+'[1]проверка'!N76+'[1]проверка'!S76+'[1]проверка'!S75+'[1]проверка'!N20+SUM('[1]проверка'!N23:N24)+'[1]проверка'!N26+SUM('[1]проверка'!N31:N39)+SUM('[1]проверка'!N41:N43)+SUM('[1]проверка'!N49:N51)+'[1]проверка'!N54+'[1]проверка'!N56+'[1]проверка'!N57+'[1]проверка'!N60+'[1]проверка'!N61+SUM('[1]проверка'!N62:N66)+'[1]проверка'!N72+'[1]проверка'!S47+'[1]проверка'!N47+'[1]проверка'!I47-'[1]проверка'!S48-'[1]проверка'!S25+'[1]проверка'!S20+SUM('[1]проверка'!S23:S24)+'[1]проверка'!S26+SUM('[1]проверка'!S31:S39)+SUM('[1]проверка'!S41:S43)+'[1]проверка'!S54+'[1]проверка'!S56+'[1]проверка'!S57+'[1]проверка'!S60+'[1]проверка'!S61+SUM('[1]проверка'!S62:S66)+'[1]проверка'!S72</f>
        <v>8459.695000000003</v>
      </c>
      <c r="J6" s="9">
        <f>'[1]проверка'!J17-'[1]проверка'!J16+'[1]проверка'!J20+SUM('[1]проверка'!J23:J24)+'[1]проверка'!J26+SUM('[1]проверка'!J31:J39)+SUM('[1]проверка'!J41:J43)+SUM('[1]проверка'!J49:J51)+'[1]проверка'!J54+'[1]проверка'!J56+'[1]проверка'!J57+'[1]проверка'!J60+'[1]проверка'!J61+'[1]проверка'!J62+SUM('[1]проверка'!J63:J66)+'[1]проверка'!J72+'[1]проверка'!J75+'[1]проверка'!J76+'[1]проверка'!O75+'[1]проверка'!O76+'[1]проверка'!T76+'[1]проверка'!T75+'[1]проверка'!O20+SUM('[1]проверка'!O23:O24)+'[1]проверка'!O26+SUM('[1]проверка'!O31:O39)+SUM('[1]проверка'!O41:O43)+SUM('[1]проверка'!O49:O51)+'[1]проверка'!O54+'[1]проверка'!O56+'[1]проверка'!O57+'[1]проверка'!O60+'[1]проверка'!O61+SUM('[1]проверка'!O62:O66)+'[1]проверка'!O72+'[1]проверка'!T47+'[1]проверка'!O47+'[1]проверка'!J47-'[1]проверка'!T48-'[1]проверка'!T25+'[1]проверка'!T20+SUM('[1]проверка'!T23:T24)+'[1]проверка'!T26+SUM('[1]проверка'!T31:T39)+SUM('[1]проверка'!T41:T43)+'[1]проверка'!T54+'[1]проверка'!T56+'[1]проверка'!T57+'[1]проверка'!T60+'[1]проверка'!T61+SUM('[1]проверка'!T62:T66)+'[1]проверка'!T72</f>
        <v>108850.95899999993</v>
      </c>
      <c r="K6" s="9">
        <f>'[1]проверка'!K17-'[1]проверка'!K16+'[1]проверка'!K20+SUM('[1]проверка'!K23:K24)+'[1]проверка'!K26+SUM('[1]проверка'!K31:K39)+SUM('[1]проверка'!K41:K43)+SUM('[1]проверка'!K49:K51)+'[1]проверка'!K54+'[1]проверка'!K56+'[1]проверка'!K57+'[1]проверка'!K60+'[1]проверка'!K61+'[1]проверка'!K62+SUM('[1]проверка'!K63:K66)+'[1]проверка'!K72+'[1]проверка'!K75+'[1]проверка'!K76+'[1]проверка'!P75+'[1]проверка'!P76+'[1]проверка'!U76+'[1]проверка'!U75+'[1]проверка'!P20+SUM('[1]проверка'!P23:P24)+'[1]проверка'!P26+SUM('[1]проверка'!P31:P39)+SUM('[1]проверка'!P41:P43)+SUM('[1]проверка'!P49:P51)+'[1]проверка'!P54+'[1]проверка'!P56+'[1]проверка'!P57+'[1]проверка'!P60+'[1]проверка'!P61+SUM('[1]проверка'!P62:P66)+'[1]проверка'!P72+'[1]проверка'!U47+'[1]проверка'!P47+'[1]проверка'!K47-'[1]проверка'!U48-'[1]проверка'!U25+'[1]проверка'!U20+SUM('[1]проверка'!U23:U24)+'[1]проверка'!U26+SUM('[1]проверка'!U31:U39)+SUM('[1]проверка'!U41:U43)+'[1]проверка'!U54+'[1]проверка'!U56+'[1]проверка'!U57+'[1]проверка'!U60+'[1]проверка'!U61+SUM('[1]проверка'!U62:U66)+'[1]проверка'!U72</f>
        <v>50687.846999999994</v>
      </c>
      <c r="L6" s="11">
        <f>'[2]11'!$F$21</f>
        <v>71228.012</v>
      </c>
      <c r="M6" s="10">
        <v>0</v>
      </c>
      <c r="N6" s="10">
        <v>0</v>
      </c>
      <c r="O6" s="10">
        <v>0</v>
      </c>
      <c r="P6" s="9">
        <f>'[1]проверка'!W17+'[1]проверка'!W20+SUM('[1]проверка'!W23:W24)+'[1]проверка'!W26+SUM('[1]проверка'!W31:W39)+SUM('[1]проверка'!W41:W43)+SUM('[1]проверка'!W49:W51)+'[1]проверка'!W47+'[1]проверка'!W54+'[1]проверка'!W56+'[1]проверка'!W57+'[1]проверка'!W60+'[1]проверка'!W61+SUM('[1]проверка'!W62:W66)+'[1]проверка'!W76+'[1]проверка'!W75+'[1]проверка'!W72</f>
        <v>321.581</v>
      </c>
      <c r="Q6" s="9">
        <f>'[1]проверка'!X17+'[1]проверка'!X20+SUM('[1]проверка'!X23:X24)+'[1]проверка'!X26+SUM('[1]проверка'!X31:X39)+SUM('[1]проверка'!X41:X43)+SUM('[1]проверка'!X49:X51)+'[1]проверка'!X47+'[1]проверка'!X54+'[1]проверка'!X56+'[1]проверка'!X57+'[1]проверка'!X60+'[1]проверка'!X61+SUM('[1]проверка'!X62:X66)+'[1]проверка'!X76+'[1]проверка'!X75+'[1]проверка'!X72</f>
        <v>75.871</v>
      </c>
      <c r="R6" s="9">
        <f>'[1]проверка'!Y17+'[1]проверка'!Y20+SUM('[1]проверка'!Y23:Y24)+'[1]проверка'!Y26+SUM('[1]проверка'!Y31:Y39)+SUM('[1]проверка'!Y41:Y43)+SUM('[1]проверка'!Y49:Y51)+'[1]проверка'!Y47+'[1]проверка'!Y54+'[1]проверка'!Y56+'[1]проверка'!Y57+'[1]проверка'!Y60+'[1]проверка'!Y61+SUM('[1]проверка'!Y62:Y66)+'[1]проверка'!Y76+'[1]проверка'!Y75+'[1]проверка'!Y72</f>
        <v>25429.605999999992</v>
      </c>
      <c r="S6" s="9">
        <f>'[1]проверка'!Z17+'[1]проверка'!Z20+SUM('[1]проверка'!Z23:Z24)+'[1]проверка'!Z26+SUM('[1]проверка'!Z31:Z39)+SUM('[1]проверка'!Z41:Z43)+SUM('[1]проверка'!Z49:Z51)+'[1]проверка'!Z47+'[1]проверка'!Z54+'[1]проверка'!Z56+'[1]проверка'!Z57+'[1]проверка'!Z60+'[1]проверка'!Z61+SUM('[1]проверка'!Z62:Z66)+'[1]проверка'!Z76+'[1]проверка'!Z75+'[1]проверка'!Z72</f>
        <v>110827.60075999997</v>
      </c>
    </row>
    <row r="7" spans="1:19" s="8" customFormat="1" ht="25.5" customHeight="1">
      <c r="A7" s="28">
        <v>2</v>
      </c>
      <c r="B7" s="29" t="s">
        <v>13</v>
      </c>
      <c r="C7" s="30">
        <f aca="true" t="shared" si="2" ref="C7:C39">SUM(D7:G7)</f>
        <v>396.61699999999996</v>
      </c>
      <c r="D7" s="12">
        <f t="shared" si="0"/>
        <v>0</v>
      </c>
      <c r="E7" s="12">
        <f t="shared" si="0"/>
        <v>0</v>
      </c>
      <c r="F7" s="13">
        <f>SUM(J7+N7+R7)</f>
        <v>268.85699999999997</v>
      </c>
      <c r="G7" s="13">
        <f>SUM(K7+O7+S7)</f>
        <v>127.75999999999999</v>
      </c>
      <c r="H7" s="14">
        <f>-'[1]проверка'!H26-'[1]проверка'!M26</f>
        <v>0</v>
      </c>
      <c r="I7" s="14">
        <f>-'[1]проверка'!I26-'[1]проверка'!N26</f>
        <v>0</v>
      </c>
      <c r="J7" s="15">
        <f>-'[1]проверка'!J26-'[1]проверка'!O26</f>
        <v>261.748</v>
      </c>
      <c r="K7" s="15">
        <f>-'[1]проверка'!K26-'[1]проверка'!P26</f>
        <v>119.493</v>
      </c>
      <c r="L7" s="14">
        <f>-'[1]проверка'!R26</f>
        <v>0</v>
      </c>
      <c r="M7" s="14">
        <f>-'[1]проверка'!S26</f>
        <v>0</v>
      </c>
      <c r="N7" s="15">
        <f>-'[1]проверка'!T26</f>
        <v>7.109</v>
      </c>
      <c r="O7" s="14">
        <f>-'[1]проверка'!U26</f>
        <v>0</v>
      </c>
      <c r="P7" s="14">
        <f>-'[1]проверка'!W26</f>
        <v>0</v>
      </c>
      <c r="Q7" s="14">
        <f>-'[1]проверка'!X26</f>
        <v>0</v>
      </c>
      <c r="R7" s="14">
        <f>-'[1]проверка'!Y26</f>
        <v>0</v>
      </c>
      <c r="S7" s="15">
        <f>-'[1]проверка'!Z26</f>
        <v>8.267</v>
      </c>
    </row>
    <row r="8" spans="1:19" s="8" customFormat="1" ht="25.5" customHeight="1">
      <c r="A8" s="28">
        <v>3</v>
      </c>
      <c r="B8" s="29" t="s">
        <v>14</v>
      </c>
      <c r="C8" s="30">
        <f t="shared" si="2"/>
        <v>922.2799999999999</v>
      </c>
      <c r="D8" s="12">
        <f t="shared" si="0"/>
        <v>0</v>
      </c>
      <c r="E8" s="13">
        <f t="shared" si="0"/>
        <v>606.7789999999999</v>
      </c>
      <c r="F8" s="13">
        <f t="shared" si="0"/>
        <v>288.784</v>
      </c>
      <c r="G8" s="13">
        <f t="shared" si="1"/>
        <v>26.717</v>
      </c>
      <c r="H8" s="14">
        <f>-'[1]проверка'!H20-'[1]проверка'!M20</f>
        <v>0</v>
      </c>
      <c r="I8" s="15">
        <f>-'[1]проверка'!I20-'[1]проверка'!N20</f>
        <v>595.251</v>
      </c>
      <c r="J8" s="15">
        <f>-'[1]проверка'!J20-'[1]проверка'!O20</f>
        <v>212.40400000000002</v>
      </c>
      <c r="K8" s="15">
        <f>-'[1]проверка'!K20-'[1]проверка'!P20</f>
        <v>14.193999999999999</v>
      </c>
      <c r="L8" s="14">
        <f>-'[1]проверка'!R20</f>
        <v>0</v>
      </c>
      <c r="M8" s="15">
        <f>-'[1]проверка'!S20</f>
        <v>7.108</v>
      </c>
      <c r="N8" s="14">
        <f>-'[1]проверка'!T20</f>
        <v>0</v>
      </c>
      <c r="O8" s="14">
        <f>-'[1]проверка'!U20</f>
        <v>0</v>
      </c>
      <c r="P8" s="14">
        <f>-'[1]проверка'!W20</f>
        <v>0</v>
      </c>
      <c r="Q8" s="14">
        <f>-'[1]проверка'!X20</f>
        <v>4.42</v>
      </c>
      <c r="R8" s="15">
        <f>-'[1]проверка'!Y20</f>
        <v>76.38</v>
      </c>
      <c r="S8" s="15">
        <f>-'[1]проверка'!Z20</f>
        <v>12.523</v>
      </c>
    </row>
    <row r="9" spans="1:19" s="8" customFormat="1" ht="25.5" customHeight="1">
      <c r="A9" s="28">
        <v>4</v>
      </c>
      <c r="B9" s="29" t="s">
        <v>15</v>
      </c>
      <c r="C9" s="30">
        <f t="shared" si="2"/>
        <v>7155.599999999999</v>
      </c>
      <c r="D9" s="13">
        <f t="shared" si="0"/>
        <v>6348.724999999999</v>
      </c>
      <c r="E9" s="13">
        <f t="shared" si="0"/>
        <v>0</v>
      </c>
      <c r="F9" s="13">
        <f t="shared" si="0"/>
        <v>795.8609999999999</v>
      </c>
      <c r="G9" s="13">
        <f t="shared" si="1"/>
        <v>11.014</v>
      </c>
      <c r="H9" s="15">
        <f>-'[1]проверка'!H9-'[1]проверка'!M9-'[1]проверка'!H23-'[1]проверка'!M23</f>
        <v>6306.128</v>
      </c>
      <c r="I9" s="14">
        <f>-'[1]проверка'!I9-'[1]проверка'!N9-'[1]проверка'!I23-'[1]проверка'!N23</f>
        <v>0</v>
      </c>
      <c r="J9" s="15">
        <f>-'[1]проверка'!J9-'[1]проверка'!O9-'[1]проверка'!J23-'[1]проверка'!O23</f>
        <v>794.0369999999999</v>
      </c>
      <c r="K9" s="15">
        <f>-'[1]проверка'!K9-'[1]проверка'!P9-'[1]проверка'!K23-'[1]проверка'!P23</f>
        <v>11.014</v>
      </c>
      <c r="L9" s="15">
        <f>'[1]проверка'!R9-'[1]проверка'!R23</f>
        <v>42.597</v>
      </c>
      <c r="M9" s="14">
        <f>'[1]проверка'!S9-'[1]проверка'!S23</f>
        <v>0</v>
      </c>
      <c r="N9" s="14">
        <f>'[1]проверка'!T9-'[1]проверка'!T23</f>
        <v>0</v>
      </c>
      <c r="O9" s="14">
        <f>'[1]проверка'!U9-'[1]проверка'!U23</f>
        <v>0</v>
      </c>
      <c r="P9" s="14">
        <f>-'[1]проверка'!W9-'[1]проверка'!W23</f>
        <v>0</v>
      </c>
      <c r="Q9" s="14">
        <f>-'[1]проверка'!X9-'[1]проверка'!X23</f>
        <v>0</v>
      </c>
      <c r="R9" s="15">
        <f>-'[1]проверка'!Y9-'[1]проверка'!Y23</f>
        <v>1.824</v>
      </c>
      <c r="S9" s="14">
        <f>-'[1]проверка'!Z9-'[1]проверка'!Z23</f>
        <v>0</v>
      </c>
    </row>
    <row r="10" spans="1:19" s="8" customFormat="1" ht="25.5" customHeight="1">
      <c r="A10" s="28">
        <v>5</v>
      </c>
      <c r="B10" s="31" t="s">
        <v>16</v>
      </c>
      <c r="C10" s="30">
        <f t="shared" si="2"/>
        <v>1874.319</v>
      </c>
      <c r="D10" s="13">
        <f t="shared" si="0"/>
        <v>1775.947</v>
      </c>
      <c r="E10" s="12">
        <f t="shared" si="0"/>
        <v>0</v>
      </c>
      <c r="F10" s="13">
        <f t="shared" si="0"/>
        <v>98.37199999999999</v>
      </c>
      <c r="G10" s="13">
        <f t="shared" si="1"/>
        <v>0</v>
      </c>
      <c r="H10" s="15">
        <f>-'[1]проверка'!H24-'[1]проверка'!M24</f>
        <v>1775.947</v>
      </c>
      <c r="I10" s="14">
        <f>-'[1]проверка'!I24-'[1]проверка'!N24</f>
        <v>0</v>
      </c>
      <c r="J10" s="15">
        <f>-'[1]проверка'!J24-'[1]проверка'!O24</f>
        <v>98.37199999999999</v>
      </c>
      <c r="K10" s="15">
        <f>-'[1]проверка'!K24-'[1]проверка'!P24</f>
        <v>0</v>
      </c>
      <c r="L10" s="14">
        <f>-'[1]проверка'!R24</f>
        <v>0</v>
      </c>
      <c r="M10" s="14">
        <f>-'[1]проверка'!S24</f>
        <v>0</v>
      </c>
      <c r="N10" s="14">
        <f>-'[1]проверка'!T24</f>
        <v>0</v>
      </c>
      <c r="O10" s="14">
        <f>-'[1]проверка'!U24</f>
        <v>0</v>
      </c>
      <c r="P10" s="14">
        <f>-'[1]проверка'!W24</f>
        <v>0</v>
      </c>
      <c r="Q10" s="14">
        <f>-'[1]проверка'!X24</f>
        <v>0</v>
      </c>
      <c r="R10" s="14">
        <f>-'[1]проверка'!Y24</f>
        <v>0</v>
      </c>
      <c r="S10" s="14">
        <f>-'[1]проверка'!Z24</f>
        <v>0</v>
      </c>
    </row>
    <row r="11" spans="1:19" s="8" customFormat="1" ht="25.5" customHeight="1">
      <c r="A11" s="24">
        <v>6</v>
      </c>
      <c r="B11" s="26" t="s">
        <v>17</v>
      </c>
      <c r="C11" s="27">
        <f t="shared" si="2"/>
        <v>2520.5740000000005</v>
      </c>
      <c r="D11" s="16">
        <f t="shared" si="0"/>
        <v>0</v>
      </c>
      <c r="E11" s="16">
        <f t="shared" si="0"/>
        <v>0</v>
      </c>
      <c r="F11" s="9">
        <f t="shared" si="0"/>
        <v>2281.9100000000003</v>
      </c>
      <c r="G11" s="9">
        <f t="shared" si="1"/>
        <v>238.664</v>
      </c>
      <c r="H11" s="10">
        <f>-'[1]проверка'!H31-'[1]проверка'!M31</f>
        <v>0</v>
      </c>
      <c r="I11" s="10">
        <f>-'[1]проверка'!I31-'[1]проверка'!N31</f>
        <v>0</v>
      </c>
      <c r="J11" s="11">
        <f>-'[1]проверка'!J31-'[1]проверка'!O31</f>
        <v>1384.3220000000003</v>
      </c>
      <c r="K11" s="11">
        <f>-'[1]проверка'!K31-'[1]проверка'!P31</f>
        <v>173.005</v>
      </c>
      <c r="L11" s="10">
        <v>0</v>
      </c>
      <c r="M11" s="10">
        <v>0</v>
      </c>
      <c r="N11" s="11">
        <f>'[2]11'!$F$7</f>
        <v>248.975</v>
      </c>
      <c r="O11" s="10">
        <v>0</v>
      </c>
      <c r="P11" s="10">
        <f>-'[1]проверка'!W31</f>
        <v>0</v>
      </c>
      <c r="Q11" s="10">
        <f>-'[1]проверка'!X31</f>
        <v>0</v>
      </c>
      <c r="R11" s="11">
        <f>-'[1]проверка'!Y31</f>
        <v>648.6129999999999</v>
      </c>
      <c r="S11" s="10">
        <f>-'[1]проверка'!Z31</f>
        <v>65.65899999999999</v>
      </c>
    </row>
    <row r="12" spans="1:19" s="8" customFormat="1" ht="25.5" customHeight="1">
      <c r="A12" s="28">
        <f>A11+1</f>
        <v>7</v>
      </c>
      <c r="B12" s="29" t="s">
        <v>18</v>
      </c>
      <c r="C12" s="30">
        <f t="shared" si="2"/>
        <v>4298.446</v>
      </c>
      <c r="D12" s="13">
        <f t="shared" si="0"/>
        <v>3748.38</v>
      </c>
      <c r="E12" s="12">
        <f t="shared" si="0"/>
        <v>0</v>
      </c>
      <c r="F12" s="13">
        <f t="shared" si="0"/>
        <v>63.718</v>
      </c>
      <c r="G12" s="13">
        <f t="shared" si="1"/>
        <v>486.348</v>
      </c>
      <c r="H12" s="15">
        <f>-'[1]проверка'!H11-'[1]проверка'!H32-'[1]проверка'!M32</f>
        <v>3748.38</v>
      </c>
      <c r="I12" s="14">
        <f>-'[1]проверка'!I32-'[1]проверка'!N32</f>
        <v>0</v>
      </c>
      <c r="J12" s="15">
        <f>-'[1]проверка'!J32-'[1]проверка'!O32</f>
        <v>22.506</v>
      </c>
      <c r="K12" s="15">
        <f>-'[1]проверка'!K32-'[1]проверка'!P32</f>
        <v>61.024</v>
      </c>
      <c r="L12" s="14">
        <f>-'[1]проверка'!R32</f>
        <v>0</v>
      </c>
      <c r="M12" s="14">
        <f>-'[1]проверка'!S32</f>
        <v>0</v>
      </c>
      <c r="N12" s="14">
        <f>-'[1]проверка'!T32</f>
        <v>0</v>
      </c>
      <c r="O12" s="14">
        <f>-'[1]проверка'!U32</f>
        <v>0</v>
      </c>
      <c r="P12" s="14">
        <f>-'[1]проверка'!W32</f>
        <v>0</v>
      </c>
      <c r="Q12" s="14">
        <f>-'[1]проверка'!X32</f>
        <v>0</v>
      </c>
      <c r="R12" s="15">
        <f>-'[1]проверка'!Y32</f>
        <v>41.212</v>
      </c>
      <c r="S12" s="15">
        <f>-'[1]проверка'!Z32</f>
        <v>425.324</v>
      </c>
    </row>
    <row r="13" spans="1:19" s="8" customFormat="1" ht="25.5" customHeight="1">
      <c r="A13" s="28">
        <f aca="true" t="shared" si="3" ref="A13:A37">A12+1</f>
        <v>8</v>
      </c>
      <c r="B13" s="26" t="s">
        <v>19</v>
      </c>
      <c r="C13" s="27">
        <f t="shared" si="2"/>
        <v>1210.9360000000001</v>
      </c>
      <c r="D13" s="9">
        <f t="shared" si="0"/>
        <v>228.91500000000002</v>
      </c>
      <c r="E13" s="16">
        <f t="shared" si="0"/>
        <v>0</v>
      </c>
      <c r="F13" s="9">
        <f t="shared" si="0"/>
        <v>341.038</v>
      </c>
      <c r="G13" s="9">
        <f t="shared" si="1"/>
        <v>640.9830000000001</v>
      </c>
      <c r="H13" s="11">
        <f>-'[1]проверка'!H33-'[1]проверка'!M33</f>
        <v>96.331</v>
      </c>
      <c r="I13" s="10">
        <f>-'[1]проверка'!I33-'[1]проверка'!N33</f>
        <v>0</v>
      </c>
      <c r="J13" s="11">
        <f>-'[1]проверка'!J33-'[1]проверка'!O33</f>
        <v>315.928</v>
      </c>
      <c r="K13" s="11">
        <f>-'[1]проверка'!K33-'[1]проверка'!P33</f>
        <v>118.8900000000001</v>
      </c>
      <c r="L13" s="11">
        <f>'[2]11'!$F$14</f>
        <v>132.584</v>
      </c>
      <c r="M13" s="10">
        <v>0</v>
      </c>
      <c r="N13" s="10">
        <v>0</v>
      </c>
      <c r="O13" s="10">
        <v>0</v>
      </c>
      <c r="P13" s="10">
        <f>-'[1]проверка'!W33</f>
        <v>0</v>
      </c>
      <c r="Q13" s="10">
        <f>-'[1]проверка'!X33</f>
        <v>0</v>
      </c>
      <c r="R13" s="11">
        <f>-'[1]проверка'!Y33</f>
        <v>25.110000000000003</v>
      </c>
      <c r="S13" s="11">
        <f>-'[1]проверка'!Z33</f>
        <v>522.093</v>
      </c>
    </row>
    <row r="14" spans="1:19" s="8" customFormat="1" ht="25.5" customHeight="1">
      <c r="A14" s="28">
        <f t="shared" si="3"/>
        <v>9</v>
      </c>
      <c r="B14" s="32" t="s">
        <v>20</v>
      </c>
      <c r="C14" s="30">
        <f t="shared" si="2"/>
        <v>3670.572</v>
      </c>
      <c r="D14" s="13">
        <f t="shared" si="0"/>
        <v>2424.613</v>
      </c>
      <c r="E14" s="12">
        <f t="shared" si="0"/>
        <v>0</v>
      </c>
      <c r="F14" s="13">
        <f t="shared" si="0"/>
        <v>1153.036</v>
      </c>
      <c r="G14" s="13">
        <f t="shared" si="1"/>
        <v>92.923</v>
      </c>
      <c r="H14" s="15">
        <f>-'[1]проверка'!H34-'[1]проверка'!M34</f>
        <v>2372.183</v>
      </c>
      <c r="I14" s="14">
        <f>-'[1]проверка'!I34-'[1]проверка'!N34</f>
        <v>0</v>
      </c>
      <c r="J14" s="15">
        <f>-'[1]проверка'!J34-'[1]проверка'!O34</f>
        <v>1153.036</v>
      </c>
      <c r="K14" s="15">
        <f>-'[1]проверка'!K34-'[1]проверка'!P34</f>
        <v>55.093</v>
      </c>
      <c r="L14" s="15">
        <f>-'[1]проверка'!R34</f>
        <v>52.43</v>
      </c>
      <c r="M14" s="14">
        <f>-'[1]проверка'!S34</f>
        <v>0</v>
      </c>
      <c r="N14" s="14">
        <f>-'[1]проверка'!T34</f>
        <v>0</v>
      </c>
      <c r="O14" s="14">
        <f>-'[1]проверка'!U34</f>
        <v>0</v>
      </c>
      <c r="P14" s="14">
        <f>-'[1]проверка'!W34</f>
        <v>0</v>
      </c>
      <c r="Q14" s="14">
        <f>-'[1]проверка'!X34</f>
        <v>0</v>
      </c>
      <c r="R14" s="14">
        <f>-'[1]проверка'!Y34</f>
        <v>0</v>
      </c>
      <c r="S14" s="15">
        <f>-'[1]проверка'!Z34</f>
        <v>37.83</v>
      </c>
    </row>
    <row r="15" spans="1:19" s="8" customFormat="1" ht="25.5" customHeight="1">
      <c r="A15" s="28">
        <f t="shared" si="3"/>
        <v>10</v>
      </c>
      <c r="B15" s="32" t="s">
        <v>21</v>
      </c>
      <c r="C15" s="30">
        <f t="shared" si="2"/>
        <v>875.448</v>
      </c>
      <c r="D15" s="13">
        <f t="shared" si="0"/>
        <v>821.12</v>
      </c>
      <c r="E15" s="12">
        <f t="shared" si="0"/>
        <v>0</v>
      </c>
      <c r="F15" s="13">
        <f t="shared" si="0"/>
        <v>54.328</v>
      </c>
      <c r="G15" s="12">
        <f t="shared" si="1"/>
        <v>0</v>
      </c>
      <c r="H15" s="15">
        <f>-'[1]проверка'!H35-'[1]проверка'!M35</f>
        <v>821.12</v>
      </c>
      <c r="I15" s="14">
        <f>-'[1]проверка'!I35-'[1]проверка'!N35</f>
        <v>0</v>
      </c>
      <c r="J15" s="14">
        <f>-'[1]проверка'!J35-'[1]проверка'!O35</f>
        <v>54.328</v>
      </c>
      <c r="K15" s="14">
        <f>-'[1]проверка'!K35-'[1]проверка'!P35</f>
        <v>0</v>
      </c>
      <c r="L15" s="14">
        <f>-'[1]проверка'!R35</f>
        <v>0</v>
      </c>
      <c r="M15" s="14">
        <f>-'[1]проверка'!S35</f>
        <v>0</v>
      </c>
      <c r="N15" s="14">
        <f>-'[1]проверка'!T35</f>
        <v>0</v>
      </c>
      <c r="O15" s="14">
        <f>-'[1]проверка'!U35</f>
        <v>0</v>
      </c>
      <c r="P15" s="14">
        <f>-'[1]проверка'!W35</f>
        <v>0</v>
      </c>
      <c r="Q15" s="14">
        <f>-'[1]проверка'!X35</f>
        <v>0</v>
      </c>
      <c r="R15" s="15">
        <f>-'[1]проверка'!Y35</f>
        <v>0</v>
      </c>
      <c r="S15" s="14">
        <f>-'[1]проверка'!Z35</f>
        <v>0</v>
      </c>
    </row>
    <row r="16" spans="1:19" s="8" customFormat="1" ht="25.5" customHeight="1">
      <c r="A16" s="28">
        <f t="shared" si="3"/>
        <v>11</v>
      </c>
      <c r="B16" s="32" t="s">
        <v>22</v>
      </c>
      <c r="C16" s="30">
        <f t="shared" si="2"/>
        <v>691.452</v>
      </c>
      <c r="D16" s="13">
        <f t="shared" si="0"/>
        <v>455.07800000000003</v>
      </c>
      <c r="E16" s="12">
        <f t="shared" si="0"/>
        <v>0</v>
      </c>
      <c r="F16" s="13">
        <f t="shared" si="0"/>
        <v>236.37400000000002</v>
      </c>
      <c r="G16" s="12">
        <f t="shared" si="1"/>
        <v>0</v>
      </c>
      <c r="H16" s="15">
        <f>-'[1]проверка'!H36-'[1]проверка'!M36</f>
        <v>439.53000000000003</v>
      </c>
      <c r="I16" s="14">
        <f>-'[1]проверка'!I36-'[1]проверка'!N36</f>
        <v>0</v>
      </c>
      <c r="J16" s="15">
        <f>-'[1]проверка'!J36-'[1]проверка'!O36</f>
        <v>236.37400000000002</v>
      </c>
      <c r="K16" s="14">
        <f>-'[1]проверка'!K36-'[1]проверка'!P36</f>
        <v>0</v>
      </c>
      <c r="L16" s="15">
        <f>-'[1]проверка'!R36</f>
        <v>15.548</v>
      </c>
      <c r="M16" s="14">
        <f>-'[1]проверка'!S36</f>
        <v>0</v>
      </c>
      <c r="N16" s="14">
        <f>-'[1]проверка'!T36</f>
        <v>0</v>
      </c>
      <c r="O16" s="14">
        <f>-'[1]проверка'!U36</f>
        <v>0</v>
      </c>
      <c r="P16" s="14">
        <f>-'[1]проверка'!W36</f>
        <v>0</v>
      </c>
      <c r="Q16" s="14">
        <f>-'[1]проверка'!X36</f>
        <v>0</v>
      </c>
      <c r="R16" s="14">
        <f>-'[1]проверка'!Y36</f>
        <v>0</v>
      </c>
      <c r="S16" s="14">
        <f>-'[1]проверка'!Z36</f>
        <v>0</v>
      </c>
    </row>
    <row r="17" spans="1:19" s="8" customFormat="1" ht="25.5" customHeight="1">
      <c r="A17" s="28">
        <f t="shared" si="3"/>
        <v>12</v>
      </c>
      <c r="B17" s="32" t="s">
        <v>23</v>
      </c>
      <c r="C17" s="30">
        <f t="shared" si="2"/>
        <v>232.219</v>
      </c>
      <c r="D17" s="13">
        <f t="shared" si="0"/>
        <v>0</v>
      </c>
      <c r="E17" s="13">
        <f t="shared" si="0"/>
        <v>139.087</v>
      </c>
      <c r="F17" s="13">
        <f t="shared" si="0"/>
        <v>25.101999999999997</v>
      </c>
      <c r="G17" s="13">
        <f t="shared" si="1"/>
        <v>68.03</v>
      </c>
      <c r="H17" s="14">
        <f>-'[1]проверка'!H37-'[1]проверка'!M37</f>
        <v>0</v>
      </c>
      <c r="I17" s="15">
        <f>-'[1]проверка'!I37-'[1]проверка'!N37</f>
        <v>138.171</v>
      </c>
      <c r="J17" s="15">
        <f>-'[1]проверка'!J37-'[1]проверка'!O37</f>
        <v>25.101999999999997</v>
      </c>
      <c r="K17" s="15">
        <f>-'[1]проверка'!K37-'[1]проверка'!P37</f>
        <v>68.03</v>
      </c>
      <c r="L17" s="14">
        <f>-'[1]проверка'!R37</f>
        <v>0</v>
      </c>
      <c r="M17" s="15">
        <f>-'[1]проверка'!S37</f>
        <v>0.916</v>
      </c>
      <c r="N17" s="14">
        <f>-'[1]проверка'!T37</f>
        <v>0</v>
      </c>
      <c r="O17" s="14">
        <f>-'[1]проверка'!U37</f>
        <v>0</v>
      </c>
      <c r="P17" s="14">
        <f>-'[1]проверка'!W37</f>
        <v>0</v>
      </c>
      <c r="Q17" s="14">
        <f>-'[1]проверка'!X37</f>
        <v>0</v>
      </c>
      <c r="R17" s="14">
        <f>-'[1]проверка'!Y37</f>
        <v>0</v>
      </c>
      <c r="S17" s="14">
        <f>-'[1]проверка'!Z37</f>
        <v>0</v>
      </c>
    </row>
    <row r="18" spans="1:19" s="8" customFormat="1" ht="25.5" customHeight="1">
      <c r="A18" s="28">
        <f t="shared" si="3"/>
        <v>13</v>
      </c>
      <c r="B18" s="32" t="s">
        <v>24</v>
      </c>
      <c r="C18" s="30">
        <f t="shared" si="2"/>
        <v>1908.649</v>
      </c>
      <c r="D18" s="13">
        <f t="shared" si="0"/>
        <v>1631.622</v>
      </c>
      <c r="E18" s="12">
        <f t="shared" si="0"/>
        <v>0</v>
      </c>
      <c r="F18" s="13">
        <f t="shared" si="0"/>
        <v>126.494</v>
      </c>
      <c r="G18" s="13">
        <f t="shared" si="1"/>
        <v>150.53300000000002</v>
      </c>
      <c r="H18" s="15">
        <f>-'[1]проверка'!H38-'[1]проверка'!M38</f>
        <v>1627.5</v>
      </c>
      <c r="I18" s="14">
        <f>-'[1]проверка'!I38-'[1]проверка'!N38</f>
        <v>0</v>
      </c>
      <c r="J18" s="15">
        <f>-'[1]проверка'!J38-'[1]проверка'!O38</f>
        <v>126.494</v>
      </c>
      <c r="K18" s="15">
        <f>-'[1]проверка'!K38-'[1]проверка'!P38</f>
        <v>60.251999999999995</v>
      </c>
      <c r="L18" s="15">
        <f>-'[1]проверка'!R38</f>
        <v>4.122</v>
      </c>
      <c r="M18" s="14">
        <f>-'[1]проверка'!S38</f>
        <v>0</v>
      </c>
      <c r="N18" s="14">
        <f>-'[1]проверка'!T38</f>
        <v>0</v>
      </c>
      <c r="O18" s="14">
        <f>-'[1]проверка'!U38</f>
        <v>0</v>
      </c>
      <c r="P18" s="14">
        <f>-'[1]проверка'!W38</f>
        <v>0</v>
      </c>
      <c r="Q18" s="14">
        <f>-'[1]проверка'!X38</f>
        <v>0</v>
      </c>
      <c r="R18" s="14">
        <f>-'[1]проверка'!Y38</f>
        <v>0</v>
      </c>
      <c r="S18" s="15">
        <f>-'[1]проверка'!Z38</f>
        <v>90.281</v>
      </c>
    </row>
    <row r="19" spans="1:19" s="8" customFormat="1" ht="25.5" customHeight="1">
      <c r="A19" s="28">
        <f t="shared" si="3"/>
        <v>14</v>
      </c>
      <c r="B19" s="29" t="s">
        <v>25</v>
      </c>
      <c r="C19" s="30">
        <f t="shared" si="2"/>
        <v>396.605</v>
      </c>
      <c r="D19" s="13">
        <f t="shared" si="0"/>
        <v>85.399</v>
      </c>
      <c r="E19" s="12">
        <f t="shared" si="0"/>
        <v>0</v>
      </c>
      <c r="F19" s="13">
        <f t="shared" si="0"/>
        <v>185.36</v>
      </c>
      <c r="G19" s="13">
        <f t="shared" si="1"/>
        <v>125.846</v>
      </c>
      <c r="H19" s="15">
        <f>-'[1]проверка'!H39-'[1]проверка'!M39</f>
        <v>84.686</v>
      </c>
      <c r="I19" s="14">
        <f>-'[1]проверка'!I39-'[1]проверка'!N39</f>
        <v>0</v>
      </c>
      <c r="J19" s="15">
        <f>-'[1]проверка'!J39-'[1]проверка'!O39</f>
        <v>151.036</v>
      </c>
      <c r="K19" s="15">
        <f>-'[1]проверка'!K39-'[1]проверка'!P39</f>
        <v>48.925999999999995</v>
      </c>
      <c r="L19" s="15">
        <f>-'[1]проверка'!R39</f>
        <v>0.713</v>
      </c>
      <c r="M19" s="14">
        <f>-'[1]проверка'!S39</f>
        <v>0</v>
      </c>
      <c r="N19" s="15">
        <f>-'[1]проверка'!T39</f>
        <v>5.764</v>
      </c>
      <c r="O19" s="14">
        <f>-'[1]проверка'!U39</f>
        <v>0</v>
      </c>
      <c r="P19" s="14">
        <f>-'[1]проверка'!W39</f>
        <v>0</v>
      </c>
      <c r="Q19" s="14">
        <f>-'[1]проверка'!X39</f>
        <v>0</v>
      </c>
      <c r="R19" s="15">
        <f>-'[1]проверка'!Y39</f>
        <v>28.560000000000002</v>
      </c>
      <c r="S19" s="15">
        <f>-'[1]проверка'!Z39</f>
        <v>76.92</v>
      </c>
    </row>
    <row r="20" spans="1:19" s="8" customFormat="1" ht="25.5" customHeight="1">
      <c r="A20" s="28">
        <f t="shared" si="3"/>
        <v>15</v>
      </c>
      <c r="B20" s="32" t="s">
        <v>26</v>
      </c>
      <c r="C20" s="30">
        <f t="shared" si="2"/>
        <v>75.297</v>
      </c>
      <c r="D20" s="12">
        <f t="shared" si="0"/>
        <v>0</v>
      </c>
      <c r="E20" s="12">
        <f t="shared" si="0"/>
        <v>0</v>
      </c>
      <c r="F20" s="13">
        <f t="shared" si="0"/>
        <v>59.053999999999995</v>
      </c>
      <c r="G20" s="13">
        <f t="shared" si="1"/>
        <v>16.243</v>
      </c>
      <c r="H20" s="14">
        <f>-'[1]проверка'!H41-'[1]проверка'!M41</f>
        <v>0</v>
      </c>
      <c r="I20" s="14">
        <f>-'[1]проверка'!I41-'[1]проверка'!N41</f>
        <v>0</v>
      </c>
      <c r="J20" s="15">
        <f>-'[1]проверка'!J41-'[1]проверка'!O41</f>
        <v>59.053999999999995</v>
      </c>
      <c r="K20" s="15">
        <f>-'[1]проверка'!K41-'[1]проверка'!P41</f>
        <v>16.243</v>
      </c>
      <c r="L20" s="14">
        <f>-'[1]проверка'!R41</f>
        <v>0</v>
      </c>
      <c r="M20" s="14">
        <f>-'[1]проверка'!S41</f>
        <v>0</v>
      </c>
      <c r="N20" s="14">
        <f>-'[1]проверка'!T41</f>
        <v>0</v>
      </c>
      <c r="O20" s="14">
        <f>-'[1]проверка'!U41</f>
        <v>0</v>
      </c>
      <c r="P20" s="14">
        <f>-'[1]проверка'!W41</f>
        <v>0</v>
      </c>
      <c r="Q20" s="14">
        <f>-'[1]проверка'!X41</f>
        <v>0</v>
      </c>
      <c r="R20" s="14">
        <f>-'[1]проверка'!Y41</f>
        <v>0</v>
      </c>
      <c r="S20" s="14">
        <f>-'[1]проверка'!Z41</f>
        <v>0</v>
      </c>
    </row>
    <row r="21" spans="1:19" s="8" customFormat="1" ht="25.5" customHeight="1">
      <c r="A21" s="28">
        <f t="shared" si="3"/>
        <v>16</v>
      </c>
      <c r="B21" s="32" t="s">
        <v>27</v>
      </c>
      <c r="C21" s="30">
        <f t="shared" si="2"/>
        <v>2166.997</v>
      </c>
      <c r="D21" s="13">
        <f t="shared" si="0"/>
        <v>1424.185</v>
      </c>
      <c r="E21" s="12">
        <f t="shared" si="0"/>
        <v>0</v>
      </c>
      <c r="F21" s="13">
        <f t="shared" si="0"/>
        <v>736.75</v>
      </c>
      <c r="G21" s="13">
        <f t="shared" si="1"/>
        <v>6.062</v>
      </c>
      <c r="H21" s="15">
        <f>-'[1]проверка'!H42-'[1]проверка'!M42</f>
        <v>1416.706</v>
      </c>
      <c r="I21" s="14">
        <f>-'[1]проверка'!I42-'[1]проверка'!N42</f>
        <v>0</v>
      </c>
      <c r="J21" s="15">
        <f>-'[1]проверка'!J42-'[1]проверка'!O42</f>
        <v>736.75</v>
      </c>
      <c r="K21" s="14">
        <f>-'[1]проверка'!K42-'[1]проверка'!P42</f>
        <v>0</v>
      </c>
      <c r="L21" s="15">
        <f>-'[1]проверка'!R42</f>
        <v>7.479</v>
      </c>
      <c r="M21" s="14">
        <f>-'[1]проверка'!S42</f>
        <v>0</v>
      </c>
      <c r="N21" s="14">
        <f>-'[1]проверка'!T42</f>
        <v>0</v>
      </c>
      <c r="O21" s="14">
        <f>-'[1]проверка'!U42</f>
        <v>0</v>
      </c>
      <c r="P21" s="14">
        <f>-'[1]проверка'!W42</f>
        <v>0</v>
      </c>
      <c r="Q21" s="14">
        <f>-'[1]проверка'!X42</f>
        <v>0</v>
      </c>
      <c r="R21" s="14">
        <f>-'[1]проверка'!Y42</f>
        <v>0</v>
      </c>
      <c r="S21" s="15">
        <f>-'[1]проверка'!Z42</f>
        <v>6.062</v>
      </c>
    </row>
    <row r="22" spans="1:19" s="8" customFormat="1" ht="25.5" customHeight="1">
      <c r="A22" s="28">
        <f t="shared" si="3"/>
        <v>17</v>
      </c>
      <c r="B22" s="32" t="s">
        <v>28</v>
      </c>
      <c r="C22" s="30">
        <f t="shared" si="2"/>
        <v>3415.5860000000002</v>
      </c>
      <c r="D22" s="12">
        <f t="shared" si="0"/>
        <v>0</v>
      </c>
      <c r="E22" s="13">
        <f t="shared" si="0"/>
        <v>2944.453</v>
      </c>
      <c r="F22" s="13">
        <f t="shared" si="0"/>
        <v>451.916</v>
      </c>
      <c r="G22" s="13">
        <f t="shared" si="1"/>
        <v>19.217</v>
      </c>
      <c r="H22" s="15">
        <f>-'[1]проверка'!H43-'[1]проверка'!M43</f>
        <v>0</v>
      </c>
      <c r="I22" s="15">
        <f>-'[1]проверка'!I43-'[1]проверка'!N43</f>
        <v>2854.29</v>
      </c>
      <c r="J22" s="15">
        <f>-'[1]проверка'!J43-'[1]проверка'!O43</f>
        <v>442.839</v>
      </c>
      <c r="K22" s="15">
        <f>-'[1]проверка'!K43-'[1]проверка'!P43</f>
        <v>13.662</v>
      </c>
      <c r="L22" s="14">
        <f>-'[1]проверка'!R43</f>
        <v>0</v>
      </c>
      <c r="M22" s="15">
        <f>-'[1]проверка'!S43</f>
        <v>90.163</v>
      </c>
      <c r="N22" s="14">
        <f>-'[1]проверка'!T43</f>
        <v>0</v>
      </c>
      <c r="O22" s="14">
        <f>-'[1]проверка'!U43</f>
        <v>0</v>
      </c>
      <c r="P22" s="14">
        <f>-'[1]проверка'!W43</f>
        <v>0</v>
      </c>
      <c r="Q22" s="14">
        <f>-'[1]проверка'!X43</f>
        <v>0</v>
      </c>
      <c r="R22" s="15">
        <f>-'[1]проверка'!Y43</f>
        <v>9.077</v>
      </c>
      <c r="S22" s="14">
        <f>-'[1]проверка'!Z43</f>
        <v>5.555</v>
      </c>
    </row>
    <row r="23" spans="1:19" s="8" customFormat="1" ht="25.5" customHeight="1">
      <c r="A23" s="33">
        <f t="shared" si="3"/>
        <v>18</v>
      </c>
      <c r="B23" s="34" t="s">
        <v>29</v>
      </c>
      <c r="C23" s="35">
        <f t="shared" si="2"/>
        <v>10164.743999999999</v>
      </c>
      <c r="D23" s="19">
        <f t="shared" si="0"/>
        <v>6981.023999999999</v>
      </c>
      <c r="E23" s="19">
        <f t="shared" si="0"/>
        <v>0</v>
      </c>
      <c r="F23" s="19">
        <f t="shared" si="0"/>
        <v>246.26600000000002</v>
      </c>
      <c r="G23" s="19">
        <f t="shared" si="1"/>
        <v>2937.4539999999997</v>
      </c>
      <c r="H23" s="21">
        <f>-'[1]проверка'!H7-'[1]проверка'!M7-'[1]проверка'!H49-'[1]проверка'!M49</f>
        <v>6017.880999999999</v>
      </c>
      <c r="I23" s="21">
        <f>-'[1]проверка'!I7-'[1]проверка'!N7-'[1]проверка'!I49-'[1]проверка'!N49</f>
        <v>0</v>
      </c>
      <c r="J23" s="21">
        <f>-'[1]проверка'!J7-'[1]проверка'!O7-'[1]проверка'!J49-'[1]проверка'!O49</f>
        <v>246.26600000000002</v>
      </c>
      <c r="K23" s="21">
        <f>-'[1]проверка'!K7-'[1]проверка'!P7-'[1]проверка'!K49-'[1]проверка'!P49</f>
        <v>2.4909999999999997</v>
      </c>
      <c r="L23" s="21">
        <f>-'[1]проверка'!R7-'[1]проверка'!R49</f>
        <v>963.143</v>
      </c>
      <c r="M23" s="20">
        <f>-'[1]проверка'!S7-'[1]проверка'!S49</f>
        <v>0</v>
      </c>
      <c r="N23" s="20">
        <f>-'[1]проверка'!T7-'[1]проверка'!T49</f>
        <v>0</v>
      </c>
      <c r="O23" s="20">
        <f>-'[1]проверка'!U7-'[1]проверка'!U49</f>
        <v>0</v>
      </c>
      <c r="P23" s="20">
        <f>-'[1]проверка'!W7-'[1]проверка'!W49</f>
        <v>0</v>
      </c>
      <c r="Q23" s="20">
        <f>-'[1]проверка'!X7-'[1]проверка'!X49</f>
        <v>0</v>
      </c>
      <c r="R23" s="20">
        <f>-'[1]проверка'!Y7-'[1]проверка'!Y49</f>
        <v>0</v>
      </c>
      <c r="S23" s="21">
        <f>-'[1]проверка'!Z7-'[1]проверка'!Z49</f>
        <v>2934.9629999999997</v>
      </c>
    </row>
    <row r="24" spans="1:19" s="8" customFormat="1" ht="25.5" customHeight="1">
      <c r="A24" s="28">
        <f t="shared" si="3"/>
        <v>19</v>
      </c>
      <c r="B24" s="32" t="s">
        <v>30</v>
      </c>
      <c r="C24" s="30">
        <f t="shared" si="2"/>
        <v>844.557</v>
      </c>
      <c r="D24" s="12">
        <f t="shared" si="0"/>
        <v>0</v>
      </c>
      <c r="E24" s="12">
        <f t="shared" si="0"/>
        <v>0</v>
      </c>
      <c r="F24" s="13">
        <f t="shared" si="0"/>
        <v>842.657</v>
      </c>
      <c r="G24" s="13">
        <f t="shared" si="1"/>
        <v>1.9</v>
      </c>
      <c r="H24" s="14">
        <f>-'[1]проверка'!H50-'[1]проверка'!M50</f>
        <v>0</v>
      </c>
      <c r="I24" s="14">
        <f>-'[1]проверка'!I50-'[1]проверка'!N50</f>
        <v>0</v>
      </c>
      <c r="J24" s="15">
        <f>-'[1]проверка'!J50-'[1]проверка'!O50</f>
        <v>842.657</v>
      </c>
      <c r="K24" s="15">
        <f>-'[1]проверка'!K50-'[1]проверка'!P50</f>
        <v>1.9</v>
      </c>
      <c r="L24" s="14">
        <f>-'[1]проверка'!R50</f>
        <v>0</v>
      </c>
      <c r="M24" s="14">
        <f>-'[1]проверка'!S50</f>
        <v>0</v>
      </c>
      <c r="N24" s="14">
        <f>-'[1]проверка'!T50</f>
        <v>0</v>
      </c>
      <c r="O24" s="14">
        <f>-'[1]проверка'!U50</f>
        <v>0</v>
      </c>
      <c r="P24" s="14">
        <f>-'[1]проверка'!W50</f>
        <v>0</v>
      </c>
      <c r="Q24" s="14">
        <f>-'[1]проверка'!X50</f>
        <v>0</v>
      </c>
      <c r="R24" s="14">
        <f>-'[1]проверка'!Y50</f>
        <v>0</v>
      </c>
      <c r="S24" s="14">
        <f>-'[1]проверка'!Z50</f>
        <v>0</v>
      </c>
    </row>
    <row r="25" spans="1:19" s="8" customFormat="1" ht="25.5" customHeight="1">
      <c r="A25" s="28">
        <f t="shared" si="3"/>
        <v>20</v>
      </c>
      <c r="B25" s="36" t="s">
        <v>31</v>
      </c>
      <c r="C25" s="27">
        <f t="shared" si="2"/>
        <v>3074.8010000000004</v>
      </c>
      <c r="D25" s="9">
        <f t="shared" si="0"/>
        <v>82.166</v>
      </c>
      <c r="E25" s="16">
        <f t="shared" si="0"/>
        <v>0</v>
      </c>
      <c r="F25" s="9">
        <f t="shared" si="0"/>
        <v>2007.656</v>
      </c>
      <c r="G25" s="9">
        <f t="shared" si="1"/>
        <v>984.9790000000002</v>
      </c>
      <c r="H25" s="11">
        <f>-'[1]проверка'!H51-'[1]проверка'!M51</f>
        <v>0</v>
      </c>
      <c r="I25" s="10">
        <f>-'[1]проверка'!I51-'[1]проверка'!N51</f>
        <v>0</v>
      </c>
      <c r="J25" s="11">
        <f>-'[1]проверка'!J51-'[1]проверка'!O51</f>
        <v>2007.656</v>
      </c>
      <c r="K25" s="11">
        <f>-'[1]проверка'!K51-'[1]проверка'!P51</f>
        <v>149.015</v>
      </c>
      <c r="L25" s="11">
        <f>'[2]11'!$F$77</f>
        <v>82.166</v>
      </c>
      <c r="M25" s="10">
        <v>0</v>
      </c>
      <c r="N25" s="10">
        <v>0</v>
      </c>
      <c r="O25" s="10">
        <v>0</v>
      </c>
      <c r="P25" s="10">
        <f>-'[1]проверка'!W51</f>
        <v>0</v>
      </c>
      <c r="Q25" s="10">
        <f>-'[1]проверка'!X51</f>
        <v>0</v>
      </c>
      <c r="R25" s="11">
        <f>-'[1]проверка'!Y51</f>
        <v>0</v>
      </c>
      <c r="S25" s="11">
        <f>-'[1]проверка'!Z51</f>
        <v>835.9640000000002</v>
      </c>
    </row>
    <row r="26" spans="1:19" s="8" customFormat="1" ht="25.5" customHeight="1">
      <c r="A26" s="28">
        <f t="shared" si="3"/>
        <v>21</v>
      </c>
      <c r="B26" s="32" t="s">
        <v>32</v>
      </c>
      <c r="C26" s="30">
        <f t="shared" si="2"/>
        <v>508.776</v>
      </c>
      <c r="D26" s="13">
        <f t="shared" si="0"/>
        <v>480.348</v>
      </c>
      <c r="E26" s="12">
        <f t="shared" si="0"/>
        <v>0</v>
      </c>
      <c r="F26" s="13">
        <f>SUM(J26+N26+R26)</f>
        <v>28.428</v>
      </c>
      <c r="G26" s="12">
        <f t="shared" si="1"/>
        <v>0</v>
      </c>
      <c r="H26" s="15">
        <f>-'[1]проверка'!H54-'[1]проверка'!M54</f>
        <v>479.753</v>
      </c>
      <c r="I26" s="14">
        <f>-'[1]проверка'!I54-'[1]проверка'!N54</f>
        <v>0</v>
      </c>
      <c r="J26" s="15">
        <f>-'[1]проверка'!J54-'[1]проверка'!O54-'[1]проверка'!J10</f>
        <v>28.428</v>
      </c>
      <c r="K26" s="14">
        <f>-'[1]проверка'!K54-'[1]проверка'!P54</f>
        <v>0</v>
      </c>
      <c r="L26" s="15">
        <f>-'[1]проверка'!R54</f>
        <v>0.595</v>
      </c>
      <c r="M26" s="14">
        <f>-'[1]проверка'!S54</f>
        <v>0</v>
      </c>
      <c r="N26" s="14">
        <f>-'[1]проверка'!T54</f>
        <v>0</v>
      </c>
      <c r="O26" s="14">
        <f>-'[1]проверка'!U54</f>
        <v>0</v>
      </c>
      <c r="P26" s="14">
        <f>-'[1]проверка'!W54</f>
        <v>0</v>
      </c>
      <c r="Q26" s="14">
        <f>-'[1]проверка'!X54</f>
        <v>0</v>
      </c>
      <c r="R26" s="14">
        <f>-'[1]проверка'!Y54</f>
        <v>0</v>
      </c>
      <c r="S26" s="14">
        <f>-'[1]проверка'!Z54</f>
        <v>0</v>
      </c>
    </row>
    <row r="27" spans="1:19" s="8" customFormat="1" ht="25.5" customHeight="1">
      <c r="A27" s="28">
        <f t="shared" si="3"/>
        <v>22</v>
      </c>
      <c r="B27" s="36" t="s">
        <v>33</v>
      </c>
      <c r="C27" s="27">
        <f t="shared" si="2"/>
        <v>2479.86</v>
      </c>
      <c r="D27" s="9">
        <f t="shared" si="0"/>
        <v>2475.041</v>
      </c>
      <c r="E27" s="16">
        <f t="shared" si="0"/>
        <v>0</v>
      </c>
      <c r="F27" s="9">
        <f t="shared" si="0"/>
        <v>0.86</v>
      </c>
      <c r="G27" s="9">
        <f t="shared" si="1"/>
        <v>3.959</v>
      </c>
      <c r="H27" s="11">
        <f>-'[1]проверка'!H8-'[1]проверка'!H56</f>
        <v>2010.141</v>
      </c>
      <c r="I27" s="10">
        <f>-'[1]проверка'!I8-'[1]проверка'!I56</f>
        <v>0</v>
      </c>
      <c r="J27" s="11">
        <f>-'[1]проверка'!J8-'[1]проверка'!J56</f>
        <v>0.86</v>
      </c>
      <c r="K27" s="11">
        <f>-'[1]проверка'!K8-'[1]проверка'!K56</f>
        <v>3.959</v>
      </c>
      <c r="L27" s="11">
        <f>'[2]11'!$F$42</f>
        <v>464.9</v>
      </c>
      <c r="M27" s="10">
        <v>0</v>
      </c>
      <c r="N27" s="10">
        <v>0</v>
      </c>
      <c r="O27" s="10">
        <v>0</v>
      </c>
      <c r="P27" s="10">
        <f>-'[1]проверка'!W8-'[1]проверка'!W56</f>
        <v>0</v>
      </c>
      <c r="Q27" s="10">
        <f>-'[1]проверка'!X8-'[1]проверка'!X56</f>
        <v>0</v>
      </c>
      <c r="R27" s="10">
        <f>-'[1]проверка'!Y8-'[1]проверка'!Y56</f>
        <v>0</v>
      </c>
      <c r="S27" s="10">
        <f>-'[1]проверка'!Z8-'[1]проверка'!Z56</f>
        <v>0</v>
      </c>
    </row>
    <row r="28" spans="1:19" s="8" customFormat="1" ht="25.5" customHeight="1">
      <c r="A28" s="28">
        <f t="shared" si="3"/>
        <v>23</v>
      </c>
      <c r="B28" s="36" t="s">
        <v>34</v>
      </c>
      <c r="C28" s="27">
        <f t="shared" si="2"/>
        <v>382.372</v>
      </c>
      <c r="D28" s="16">
        <f t="shared" si="0"/>
        <v>0</v>
      </c>
      <c r="E28" s="16">
        <f t="shared" si="0"/>
        <v>0</v>
      </c>
      <c r="F28" s="9">
        <f t="shared" si="0"/>
        <v>81.276</v>
      </c>
      <c r="G28" s="9">
        <f t="shared" si="1"/>
        <v>301.096</v>
      </c>
      <c r="H28" s="10">
        <f>-'[1]проверка'!H57-'[1]проверка'!M57</f>
        <v>0</v>
      </c>
      <c r="I28" s="10">
        <f>-'[1]проверка'!I57-'[1]проверка'!N57</f>
        <v>0</v>
      </c>
      <c r="J28" s="11">
        <f>-'[1]проверка'!J57-'[1]проверка'!O57</f>
        <v>33.329</v>
      </c>
      <c r="K28" s="10">
        <f>-'[1]проверка'!K57-'[1]проверка'!P57</f>
        <v>0.343</v>
      </c>
      <c r="L28" s="10">
        <v>0</v>
      </c>
      <c r="M28" s="10">
        <v>0</v>
      </c>
      <c r="N28" s="11">
        <f>'[2]11'!$F$63</f>
        <v>29.254</v>
      </c>
      <c r="O28" s="10">
        <v>0</v>
      </c>
      <c r="P28" s="10">
        <f>-'[1]проверка'!W57</f>
        <v>0</v>
      </c>
      <c r="Q28" s="10">
        <f>-'[1]проверка'!X57</f>
        <v>0</v>
      </c>
      <c r="R28" s="10">
        <f>-'[1]проверка'!Y57</f>
        <v>18.693</v>
      </c>
      <c r="S28" s="11">
        <f>-'[1]проверка'!Z57</f>
        <v>300.753</v>
      </c>
    </row>
    <row r="29" spans="1:19" s="8" customFormat="1" ht="25.5" customHeight="1">
      <c r="A29" s="28">
        <f t="shared" si="3"/>
        <v>24</v>
      </c>
      <c r="B29" s="32" t="s">
        <v>35</v>
      </c>
      <c r="C29" s="30">
        <f t="shared" si="2"/>
        <v>265.52</v>
      </c>
      <c r="D29" s="13">
        <f t="shared" si="0"/>
        <v>265.52</v>
      </c>
      <c r="E29" s="12">
        <f t="shared" si="0"/>
        <v>0</v>
      </c>
      <c r="F29" s="12">
        <f t="shared" si="0"/>
        <v>0</v>
      </c>
      <c r="G29" s="12">
        <f t="shared" si="1"/>
        <v>0</v>
      </c>
      <c r="H29" s="15">
        <f>-'[1]проверка'!H60-'[1]проверка'!M60</f>
        <v>265.52</v>
      </c>
      <c r="I29" s="14">
        <f>-'[1]проверка'!I60-'[1]проверка'!N60</f>
        <v>0</v>
      </c>
      <c r="J29" s="14">
        <f>-'[1]проверка'!J60-'[1]проверка'!O60</f>
        <v>0</v>
      </c>
      <c r="K29" s="14">
        <f>-'[1]проверка'!K60-'[1]проверка'!P60</f>
        <v>0</v>
      </c>
      <c r="L29" s="14">
        <f>-'[1]проверка'!R60</f>
        <v>0</v>
      </c>
      <c r="M29" s="14">
        <f>-'[1]проверка'!S60</f>
        <v>0</v>
      </c>
      <c r="N29" s="14">
        <f>-'[1]проверка'!T60</f>
        <v>0</v>
      </c>
      <c r="O29" s="14">
        <f>-'[1]проверка'!U60</f>
        <v>0</v>
      </c>
      <c r="P29" s="14">
        <f>-'[1]проверка'!W60</f>
        <v>0</v>
      </c>
      <c r="Q29" s="14">
        <f>-'[1]проверка'!X60</f>
        <v>0</v>
      </c>
      <c r="R29" s="14">
        <f>-'[1]проверка'!Y60</f>
        <v>0</v>
      </c>
      <c r="S29" s="14">
        <f>-'[1]проверка'!Z60</f>
        <v>0</v>
      </c>
    </row>
    <row r="30" spans="1:19" s="8" customFormat="1" ht="25.5" customHeight="1">
      <c r="A30" s="28">
        <f t="shared" si="3"/>
        <v>25</v>
      </c>
      <c r="B30" s="36" t="s">
        <v>36</v>
      </c>
      <c r="C30" s="27">
        <f t="shared" si="2"/>
        <v>716.8320000000001</v>
      </c>
      <c r="D30" s="16">
        <f t="shared" si="0"/>
        <v>0</v>
      </c>
      <c r="E30" s="9">
        <f>SUM(I30+M30+Q30)</f>
        <v>38.747</v>
      </c>
      <c r="F30" s="9">
        <f t="shared" si="0"/>
        <v>330.21000000000004</v>
      </c>
      <c r="G30" s="9">
        <f t="shared" si="1"/>
        <v>347.875</v>
      </c>
      <c r="H30" s="10">
        <f>-'[1]проверка'!H61-'[1]проверка'!M61</f>
        <v>0</v>
      </c>
      <c r="I30" s="10">
        <f>-'[1]проверка'!I61-'[1]проверка'!N61</f>
        <v>0</v>
      </c>
      <c r="J30" s="11">
        <f>-'[1]проверка'!J61-'[1]проверка'!O61</f>
        <v>90.43100000000001</v>
      </c>
      <c r="K30" s="11">
        <f>-'[1]проверка'!K61-'[1]проверка'!P61</f>
        <v>113.205</v>
      </c>
      <c r="L30" s="10">
        <v>0</v>
      </c>
      <c r="M30" s="11">
        <f>'[2]11'!$F$70</f>
        <v>38.747</v>
      </c>
      <c r="N30" s="10">
        <v>0</v>
      </c>
      <c r="O30" s="10">
        <v>0</v>
      </c>
      <c r="P30" s="10">
        <f>-'[1]проверка'!W61</f>
        <v>0</v>
      </c>
      <c r="Q30" s="10">
        <f>-'[1]проверка'!X61</f>
        <v>0</v>
      </c>
      <c r="R30" s="11">
        <f>-'[1]проверка'!Y61</f>
        <v>239.77900000000002</v>
      </c>
      <c r="S30" s="11">
        <f>-'[1]проверка'!Z61</f>
        <v>234.67000000000002</v>
      </c>
    </row>
    <row r="31" spans="1:19" s="8" customFormat="1" ht="25.5" customHeight="1">
      <c r="A31" s="28">
        <f t="shared" si="3"/>
        <v>26</v>
      </c>
      <c r="B31" s="32" t="s">
        <v>37</v>
      </c>
      <c r="C31" s="30">
        <f t="shared" si="2"/>
        <v>818.402</v>
      </c>
      <c r="D31" s="13">
        <f t="shared" si="0"/>
        <v>555.575</v>
      </c>
      <c r="E31" s="12">
        <f t="shared" si="0"/>
        <v>0</v>
      </c>
      <c r="F31" s="13">
        <f t="shared" si="0"/>
        <v>198.88500000000002</v>
      </c>
      <c r="G31" s="13">
        <f t="shared" si="1"/>
        <v>63.942</v>
      </c>
      <c r="H31" s="15">
        <f>-'[1]проверка'!H63-'[1]проверка'!M63</f>
        <v>555.575</v>
      </c>
      <c r="I31" s="14">
        <f>-'[1]проверка'!I63-'[1]проверка'!N63</f>
        <v>0</v>
      </c>
      <c r="J31" s="15">
        <f>-'[1]проверка'!J63-'[1]проверка'!O63</f>
        <v>198.88500000000002</v>
      </c>
      <c r="K31" s="15">
        <f>-'[1]проверка'!K63-'[1]проверка'!P63</f>
        <v>63.942</v>
      </c>
      <c r="L31" s="14">
        <f>-'[1]проверка'!R63</f>
        <v>0</v>
      </c>
      <c r="M31" s="14">
        <f>-'[1]проверка'!S63</f>
        <v>0</v>
      </c>
      <c r="N31" s="14">
        <f>-'[1]проверка'!T63</f>
        <v>0</v>
      </c>
      <c r="O31" s="14">
        <f>-'[1]проверка'!U63</f>
        <v>0</v>
      </c>
      <c r="P31" s="14">
        <f>-'[1]проверка'!W63</f>
        <v>0</v>
      </c>
      <c r="Q31" s="14">
        <f>-'[1]проверка'!X63</f>
        <v>0</v>
      </c>
      <c r="R31" s="14">
        <f>-'[1]проверка'!Y63</f>
        <v>0</v>
      </c>
      <c r="S31" s="14">
        <f>-'[1]проверка'!Z63</f>
        <v>0</v>
      </c>
    </row>
    <row r="32" spans="1:19" s="8" customFormat="1" ht="25.5" customHeight="1">
      <c r="A32" s="28">
        <f t="shared" si="3"/>
        <v>27</v>
      </c>
      <c r="B32" s="32" t="s">
        <v>38</v>
      </c>
      <c r="C32" s="30">
        <f t="shared" si="2"/>
        <v>1182.9940000000001</v>
      </c>
      <c r="D32" s="13">
        <f>SUM(H32+L32+P32)</f>
        <v>461.34</v>
      </c>
      <c r="E32" s="13">
        <f>SUM(I32+M32+Q32)</f>
        <v>0.023</v>
      </c>
      <c r="F32" s="13">
        <f>SUM(J32+N32+R32)</f>
        <v>656.23</v>
      </c>
      <c r="G32" s="13">
        <f>SUM(K32+O32+S32)</f>
        <v>65.40100000000001</v>
      </c>
      <c r="H32" s="15">
        <f>-'[1]проверка'!H64-'[1]проверка'!M64-'[1]проверка'!H12</f>
        <v>461.34</v>
      </c>
      <c r="I32" s="15">
        <f>-'[1]проверка'!I64-'[1]проверка'!N64-'[1]проверка'!I12</f>
        <v>0.023</v>
      </c>
      <c r="J32" s="15">
        <f>-'[1]проверка'!J64-'[1]проверка'!O64-'[1]проверка'!J12</f>
        <v>578.876</v>
      </c>
      <c r="K32" s="15">
        <f>-'[1]проверка'!K64-'[1]проверка'!P64-'[1]проверка'!K12</f>
        <v>1.171</v>
      </c>
      <c r="L32" s="14">
        <f>-'[1]проверка'!R64</f>
        <v>0</v>
      </c>
      <c r="M32" s="14">
        <f>-'[1]проверка'!S64</f>
        <v>0</v>
      </c>
      <c r="N32" s="14">
        <f>-'[1]проверка'!T64</f>
        <v>0</v>
      </c>
      <c r="O32" s="14">
        <f>-'[1]проверка'!U64</f>
        <v>0</v>
      </c>
      <c r="P32" s="14">
        <f>-'[1]проверка'!W64</f>
        <v>0</v>
      </c>
      <c r="Q32" s="14">
        <f>-'[1]проверка'!X64</f>
        <v>0</v>
      </c>
      <c r="R32" s="15">
        <f>-'[1]проверка'!Y64</f>
        <v>77.354</v>
      </c>
      <c r="S32" s="15">
        <f>-'[1]проверка'!Z64</f>
        <v>64.23</v>
      </c>
    </row>
    <row r="33" spans="1:19" s="8" customFormat="1" ht="25.5" customHeight="1">
      <c r="A33" s="28">
        <f t="shared" si="3"/>
        <v>28</v>
      </c>
      <c r="B33" s="36" t="s">
        <v>43</v>
      </c>
      <c r="C33" s="27">
        <f t="shared" si="2"/>
        <v>208.64100000000002</v>
      </c>
      <c r="D33" s="16">
        <f>SUM(H33+L33+P33)</f>
        <v>0</v>
      </c>
      <c r="E33" s="16">
        <f>SUM(I33+M33+Q33)</f>
        <v>0</v>
      </c>
      <c r="F33" s="9">
        <f aca="true" t="shared" si="4" ref="F33:F39">SUM(J33+N33+R33)</f>
        <v>111.12100000000001</v>
      </c>
      <c r="G33" s="9">
        <f>SUM(K33+O33+S33)</f>
        <v>97.52</v>
      </c>
      <c r="H33" s="10">
        <f>-'[1]проверка'!H65-'[1]проверка'!M65</f>
        <v>0</v>
      </c>
      <c r="I33" s="10">
        <f>-'[1]проверка'!I65-'[1]проверка'!N65</f>
        <v>0</v>
      </c>
      <c r="J33" s="11">
        <f>-'[1]проверка'!J65-'[1]проверка'!O65</f>
        <v>111.12100000000001</v>
      </c>
      <c r="K33" s="11">
        <f>-'[1]проверка'!K65-'[1]проверка'!P65</f>
        <v>97.52</v>
      </c>
      <c r="L33" s="10">
        <v>0</v>
      </c>
      <c r="M33" s="10">
        <v>0</v>
      </c>
      <c r="N33" s="11">
        <f>'[2]11'!$F$91</f>
        <v>0</v>
      </c>
      <c r="O33" s="10">
        <v>0</v>
      </c>
      <c r="P33" s="10">
        <f>-'[1]проверка'!W65</f>
        <v>0</v>
      </c>
      <c r="Q33" s="10">
        <f>-'[1]проверка'!X65</f>
        <v>0</v>
      </c>
      <c r="R33" s="11">
        <f>-'[1]проверка'!Y65</f>
        <v>0</v>
      </c>
      <c r="S33" s="10">
        <f>-'[1]проверка'!Z65</f>
        <v>0</v>
      </c>
    </row>
    <row r="34" spans="1:19" s="17" customFormat="1" ht="25.5" customHeight="1">
      <c r="A34" s="28">
        <f t="shared" si="3"/>
        <v>29</v>
      </c>
      <c r="B34" s="31" t="s">
        <v>39</v>
      </c>
      <c r="C34" s="35">
        <f t="shared" si="2"/>
        <v>1450.0300000000002</v>
      </c>
      <c r="D34" s="19">
        <f aca="true" t="shared" si="5" ref="D34:E39">SUM(H34+L34+P34)</f>
        <v>1359.142</v>
      </c>
      <c r="E34" s="18">
        <f t="shared" si="5"/>
        <v>0</v>
      </c>
      <c r="F34" s="19">
        <f t="shared" si="4"/>
        <v>88.756</v>
      </c>
      <c r="G34" s="19">
        <f>SUM(K34+O34+S34)</f>
        <v>2.132</v>
      </c>
      <c r="H34" s="21">
        <f>-'[1]проверка'!H76-'[1]проверка'!M76</f>
        <v>1359.142</v>
      </c>
      <c r="I34" s="20">
        <f>-'[1]проверка'!I76-'[1]проверка'!N76</f>
        <v>0</v>
      </c>
      <c r="J34" s="21">
        <f>-'[1]проверка'!J76-'[1]проверка'!O76</f>
        <v>88.756</v>
      </c>
      <c r="K34" s="21">
        <f>-'[1]проверка'!K76-'[1]проверка'!P76</f>
        <v>2.132</v>
      </c>
      <c r="L34" s="20">
        <f>-'[1]проверка'!R76</f>
        <v>0</v>
      </c>
      <c r="M34" s="20">
        <f>-'[1]проверка'!S76</f>
        <v>0</v>
      </c>
      <c r="N34" s="20">
        <f>-'[1]проверка'!T76</f>
        <v>0</v>
      </c>
      <c r="O34" s="20">
        <f>-'[1]проверка'!U76</f>
        <v>0</v>
      </c>
      <c r="P34" s="20">
        <f>'[1]проверка'!W76</f>
        <v>0</v>
      </c>
      <c r="Q34" s="20">
        <f>'[1]проверка'!X76</f>
        <v>0</v>
      </c>
      <c r="R34" s="20">
        <f>'[1]проверка'!Y76</f>
        <v>0</v>
      </c>
      <c r="S34" s="20">
        <f>'[1]проверка'!Z76</f>
        <v>0</v>
      </c>
    </row>
    <row r="35" spans="1:19" s="17" customFormat="1" ht="25.5" customHeight="1">
      <c r="A35" s="28">
        <f t="shared" si="3"/>
        <v>30</v>
      </c>
      <c r="B35" s="31" t="str">
        <f>'[1]проверка'!A62</f>
        <v>ОАО "ССП "Уралсибгидромеханизация"</v>
      </c>
      <c r="C35" s="35">
        <f t="shared" si="2"/>
        <v>78.103</v>
      </c>
      <c r="D35" s="19">
        <f t="shared" si="5"/>
        <v>0</v>
      </c>
      <c r="E35" s="18">
        <f t="shared" si="5"/>
        <v>0</v>
      </c>
      <c r="F35" s="19">
        <f t="shared" si="4"/>
        <v>78.103</v>
      </c>
      <c r="G35" s="19">
        <f>SUM(K35+O35+S35)</f>
        <v>0</v>
      </c>
      <c r="H35" s="21">
        <f>-'[1]проверка'!H62-'[1]проверка'!M62-'[1]проверка'!H13</f>
        <v>0</v>
      </c>
      <c r="I35" s="21">
        <f>-'[1]проверка'!I62-'[1]проверка'!N62-'[1]проверка'!I13</f>
        <v>0</v>
      </c>
      <c r="J35" s="21">
        <f>-'[1]проверка'!J62-'[1]проверка'!O62-'[1]проверка'!J13</f>
        <v>78.103</v>
      </c>
      <c r="K35" s="21">
        <f>-'[1]проверка'!K62-'[1]проверка'!P62-'[1]проверка'!K13</f>
        <v>0</v>
      </c>
      <c r="L35" s="20">
        <f>-'[1]проверка'!R62</f>
        <v>0</v>
      </c>
      <c r="M35" s="20">
        <f>-'[1]проверка'!S62</f>
        <v>0</v>
      </c>
      <c r="N35" s="20">
        <f>-'[1]проверка'!T62</f>
        <v>0</v>
      </c>
      <c r="O35" s="20">
        <f>-'[1]проверка'!U62</f>
        <v>0</v>
      </c>
      <c r="P35" s="20">
        <f>-'[1]проверка'!W62</f>
        <v>0</v>
      </c>
      <c r="Q35" s="20">
        <f>-'[1]проверка'!X62</f>
        <v>0</v>
      </c>
      <c r="R35" s="20">
        <f>-'[1]проверка'!Y62</f>
        <v>0</v>
      </c>
      <c r="S35" s="20">
        <f>-'[1]проверка'!Z62</f>
        <v>0</v>
      </c>
    </row>
    <row r="36" spans="1:19" s="17" customFormat="1" ht="22.5" customHeight="1">
      <c r="A36" s="28">
        <f t="shared" si="3"/>
        <v>31</v>
      </c>
      <c r="B36" s="31" t="s">
        <v>40</v>
      </c>
      <c r="C36" s="35">
        <f t="shared" si="2"/>
        <v>453.36000000000007</v>
      </c>
      <c r="D36" s="19">
        <f t="shared" si="5"/>
        <v>129.078</v>
      </c>
      <c r="E36" s="18">
        <f t="shared" si="5"/>
        <v>0</v>
      </c>
      <c r="F36" s="19">
        <f t="shared" si="4"/>
        <v>262.415</v>
      </c>
      <c r="G36" s="19">
        <f>SUM(K36+O36+S36)</f>
        <v>61.867000000000004</v>
      </c>
      <c r="H36" s="21">
        <f>-'[1]проверка'!H72-'[1]проверка'!M72-'[1]проверка'!H14</f>
        <v>129.078</v>
      </c>
      <c r="I36" s="21">
        <f>-'[1]проверка'!I72-'[1]проверка'!N72-'[1]проверка'!I14</f>
        <v>0</v>
      </c>
      <c r="J36" s="21">
        <f>-'[1]проверка'!J72-'[1]проверка'!O72-'[1]проверка'!J14</f>
        <v>262.415</v>
      </c>
      <c r="K36" s="21">
        <f>-'[1]проверка'!K72-'[1]проверка'!P72-'[1]проверка'!K14</f>
        <v>61.867000000000004</v>
      </c>
      <c r="L36" s="20">
        <f>-'[1]проверка'!R72</f>
        <v>0</v>
      </c>
      <c r="M36" s="20">
        <f>-'[1]проверка'!S72</f>
        <v>0</v>
      </c>
      <c r="N36" s="20">
        <f>-'[1]проверка'!T72</f>
        <v>0</v>
      </c>
      <c r="O36" s="20">
        <f>-'[1]проверка'!U72</f>
        <v>0</v>
      </c>
      <c r="P36" s="20">
        <f>-'[1]проверка'!W72</f>
        <v>0</v>
      </c>
      <c r="Q36" s="20">
        <f>-'[1]проверка'!X72</f>
        <v>0</v>
      </c>
      <c r="R36" s="20">
        <f>-'[1]проверка'!Y72</f>
        <v>0</v>
      </c>
      <c r="S36" s="20">
        <f>-'[1]проверка'!Z72</f>
        <v>0</v>
      </c>
    </row>
    <row r="37" spans="1:19" s="17" customFormat="1" ht="22.5" customHeight="1">
      <c r="A37" s="28">
        <f t="shared" si="3"/>
        <v>32</v>
      </c>
      <c r="B37" s="31" t="s">
        <v>41</v>
      </c>
      <c r="C37" s="35">
        <f t="shared" si="2"/>
        <v>324.856</v>
      </c>
      <c r="D37" s="19">
        <f t="shared" si="5"/>
        <v>118.049</v>
      </c>
      <c r="E37" s="18">
        <f t="shared" si="5"/>
        <v>0</v>
      </c>
      <c r="F37" s="19">
        <f t="shared" si="4"/>
        <v>141.207</v>
      </c>
      <c r="G37" s="19">
        <f>SUM(K37+O37+S37)</f>
        <v>65.6</v>
      </c>
      <c r="H37" s="21">
        <f>-'[1]проверка'!H75-'[1]проверка'!M75</f>
        <v>118.049</v>
      </c>
      <c r="I37" s="20">
        <f>-'[1]проверка'!I75-'[1]проверка'!N75</f>
        <v>0</v>
      </c>
      <c r="J37" s="21">
        <f>-'[1]проверка'!J75-'[1]проверка'!O75</f>
        <v>141.207</v>
      </c>
      <c r="K37" s="21">
        <f>-'[1]проверка'!K75-'[1]проверка'!P75</f>
        <v>65.6</v>
      </c>
      <c r="L37" s="20">
        <f>-'[1]проверка'!R75</f>
        <v>0</v>
      </c>
      <c r="M37" s="20">
        <f>-'[1]проверка'!S75</f>
        <v>0</v>
      </c>
      <c r="N37" s="20">
        <f>-'[1]проверка'!T75</f>
        <v>0</v>
      </c>
      <c r="O37" s="20">
        <f>-'[1]проверка'!U75</f>
        <v>0</v>
      </c>
      <c r="P37" s="20">
        <f>-'[1]проверка'!W75</f>
        <v>0</v>
      </c>
      <c r="Q37" s="20">
        <f>-'[1]проверка'!X75</f>
        <v>0</v>
      </c>
      <c r="R37" s="20">
        <f>-'[1]проверка'!Y75</f>
        <v>0</v>
      </c>
      <c r="S37" s="20">
        <f>-'[1]проверка'!Z75</f>
        <v>0</v>
      </c>
    </row>
    <row r="38" spans="1:19" s="17" customFormat="1" ht="23.25" customHeight="1">
      <c r="A38" s="24">
        <v>33</v>
      </c>
      <c r="B38" s="36" t="str">
        <f>'[1]проверка'!A47</f>
        <v>ООО "ЭФЕС"</v>
      </c>
      <c r="C38" s="37">
        <f>SUM(D38:G38)</f>
        <v>277.097</v>
      </c>
      <c r="D38" s="24">
        <f>SUM(H38+L38+P38)</f>
        <v>0</v>
      </c>
      <c r="E38" s="24">
        <f>SUM(I38+M38+Q38)</f>
        <v>0</v>
      </c>
      <c r="F38" s="24">
        <f>SUM(J38+N38+R38)</f>
        <v>184.573</v>
      </c>
      <c r="G38" s="24">
        <f>SUM(K38+O38+S38)</f>
        <v>92.524</v>
      </c>
      <c r="H38" s="24">
        <f>-'[1]проверка'!H47-'[1]проверка'!M47</f>
        <v>0</v>
      </c>
      <c r="I38" s="24">
        <f>-'[1]проверка'!I47-'[1]проверка'!N47</f>
        <v>0</v>
      </c>
      <c r="J38" s="24">
        <f>-'[1]проверка'!J47-'[1]проверка'!O47</f>
        <v>94.60700000000001</v>
      </c>
      <c r="K38" s="24">
        <f>-'[1]проверка'!K47-'[1]проверка'!P47</f>
        <v>5.497</v>
      </c>
      <c r="L38" s="24">
        <f>-'[1]проверка'!R47</f>
        <v>0</v>
      </c>
      <c r="M38" s="24">
        <f>-'[1]проверка'!S47</f>
        <v>0</v>
      </c>
      <c r="N38" s="24">
        <f>'[2]11'!$F$28</f>
        <v>12.522</v>
      </c>
      <c r="O38" s="24">
        <f>-'[1]проверка'!U47</f>
        <v>0</v>
      </c>
      <c r="P38" s="24">
        <f>-'[1]проверка'!W47</f>
        <v>0</v>
      </c>
      <c r="Q38" s="24">
        <f>-'[1]проверка'!X47</f>
        <v>0</v>
      </c>
      <c r="R38" s="24">
        <f>-'[1]проверка'!Y47</f>
        <v>77.44399999999999</v>
      </c>
      <c r="S38" s="24">
        <f>-'[1]проверка'!Z47</f>
        <v>87.027</v>
      </c>
    </row>
    <row r="39" spans="1:19" s="17" customFormat="1" ht="21.75" customHeight="1">
      <c r="A39" s="24">
        <v>34</v>
      </c>
      <c r="B39" s="36" t="s">
        <v>42</v>
      </c>
      <c r="C39" s="37">
        <f t="shared" si="2"/>
        <v>214.89</v>
      </c>
      <c r="D39" s="24">
        <f t="shared" si="5"/>
        <v>0</v>
      </c>
      <c r="E39" s="24">
        <f t="shared" si="5"/>
        <v>0</v>
      </c>
      <c r="F39" s="24">
        <f t="shared" si="4"/>
        <v>3.408</v>
      </c>
      <c r="G39" s="24">
        <f>SUM(K39+O39+S39)</f>
        <v>211.482</v>
      </c>
      <c r="H39" s="24">
        <f>-'[1]проверка'!H66-'[1]проверка'!M66</f>
        <v>0</v>
      </c>
      <c r="I39" s="24">
        <f>-'[1]проверка'!I66-'[1]проверка'!N66</f>
        <v>0</v>
      </c>
      <c r="J39" s="24">
        <f>-'[1]проверка'!J66-'[1]проверка'!O66</f>
        <v>0</v>
      </c>
      <c r="K39" s="24">
        <f>-'[1]проверка'!K66-'[1]проверка'!P66</f>
        <v>0</v>
      </c>
      <c r="L39" s="24">
        <f>-'[1]проверка'!R66</f>
        <v>0</v>
      </c>
      <c r="M39" s="24">
        <f>-'[1]проверка'!S66</f>
        <v>0</v>
      </c>
      <c r="N39" s="24">
        <f>'[2]11'!$F$98</f>
        <v>3.408</v>
      </c>
      <c r="O39" s="24">
        <f>-'[1]проверка'!U66</f>
        <v>0</v>
      </c>
      <c r="P39" s="24">
        <f>-'[1]проверка'!W66</f>
        <v>0</v>
      </c>
      <c r="Q39" s="24">
        <f>-'[1]проверка'!X66</f>
        <v>0</v>
      </c>
      <c r="R39" s="24">
        <f>-'[1]проверка'!Y66</f>
        <v>0</v>
      </c>
      <c r="S39" s="24">
        <f>-'[1]проверка'!Z66</f>
        <v>211.482</v>
      </c>
    </row>
    <row r="40" spans="1:19" s="22" customFormat="1" ht="27" customHeight="1">
      <c r="A40" s="38"/>
      <c r="B40" s="38" t="s">
        <v>4</v>
      </c>
      <c r="C40" s="39">
        <f aca="true" t="shared" si="6" ref="C40:S40">SUM(C6:C39)</f>
        <v>533165.3267599997</v>
      </c>
      <c r="D40" s="39">
        <f t="shared" si="6"/>
        <v>205427.583</v>
      </c>
      <c r="E40" s="39">
        <f t="shared" si="6"/>
        <v>12264.655</v>
      </c>
      <c r="F40" s="39">
        <f t="shared" si="6"/>
        <v>146709.56999999998</v>
      </c>
      <c r="G40" s="39">
        <f t="shared" si="6"/>
        <v>168763.51875999995</v>
      </c>
      <c r="H40" s="39">
        <f t="shared" si="6"/>
        <v>132111.713</v>
      </c>
      <c r="I40" s="39">
        <f t="shared" si="6"/>
        <v>12047.430000000002</v>
      </c>
      <c r="J40" s="39">
        <f t="shared" si="6"/>
        <v>119728.88599999991</v>
      </c>
      <c r="K40" s="39">
        <f t="shared" si="6"/>
        <v>52016.315</v>
      </c>
      <c r="L40" s="39">
        <f t="shared" si="6"/>
        <v>72994.28899999999</v>
      </c>
      <c r="M40" s="39">
        <f t="shared" si="6"/>
        <v>136.934</v>
      </c>
      <c r="N40" s="39">
        <f t="shared" si="6"/>
        <v>307.03200000000004</v>
      </c>
      <c r="O40" s="39">
        <f t="shared" si="6"/>
        <v>0</v>
      </c>
      <c r="P40" s="39">
        <f t="shared" si="6"/>
        <v>321.581</v>
      </c>
      <c r="Q40" s="39">
        <f t="shared" si="6"/>
        <v>80.291</v>
      </c>
      <c r="R40" s="39">
        <f t="shared" si="6"/>
        <v>26673.651999999995</v>
      </c>
      <c r="S40" s="39">
        <f t="shared" si="6"/>
        <v>116747.20375999997</v>
      </c>
    </row>
    <row r="42" ht="12.75">
      <c r="C42" s="23"/>
    </row>
    <row r="43" ht="12" customHeight="1">
      <c r="C43" s="23"/>
    </row>
  </sheetData>
  <sheetProtection/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.1968503937007874" right="0.2755905511811024" top="0.69" bottom="0.1968503937007874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Корелина</dc:creator>
  <cp:keywords/>
  <dc:description/>
  <cp:lastModifiedBy>Казанцева</cp:lastModifiedBy>
  <cp:lastPrinted>2011-09-29T09:54:06Z</cp:lastPrinted>
  <dcterms:created xsi:type="dcterms:W3CDTF">2011-05-19T08:58:58Z</dcterms:created>
  <dcterms:modified xsi:type="dcterms:W3CDTF">2011-12-27T07:18:44Z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