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440" yWindow="510" windowWidth="23280" windowHeight="12000" tabRatio="869"/>
  </bookViews>
  <sheets>
    <sheet name="1" sheetId="32" r:id="rId1"/>
    <sheet name="приложение к Приложению 9" sheetId="46" state="hidden" r:id="rId2"/>
  </sheets>
  <definedNames>
    <definedName name="_4.1._План_закупок">#REF!</definedName>
    <definedName name="_4.2._Отчет_об_исполнении_плана_закупок__ПЗ_Факт">#REF!</definedName>
    <definedName name="_4.3._Исполнение_ПЗ_ПАО__Россети">#REF!</definedName>
    <definedName name="_4.4._Информация_по_исполнению_Плана_закупок_ПАО__ФСК_ЕЭС">#REF!</definedName>
    <definedName name="_4.5._План_закупок_ПАО__ФСК_ЕЭС__на_________год">#REF!</definedName>
    <definedName name="_4.6._Данные_по_экономическому_эффекту_закупочной_деятельности">#REF!</definedName>
    <definedName name="_4.7._Реестр_обращений_жалоб_участников_закупочных_процедур">#REF!</definedName>
    <definedName name="_4.8._Информация_о_дополнительных_соглашениях__заключение_которых_осуществлялось_после_одобрения__ЦЗО_ДЗО_ПАО__Россети">#REF!</definedName>
    <definedName name="_4.9._Сведения_о_количестве_и_общей_стоимости_договоров__заключенных_по_результатам_закупок_у_субъектов_МСП__включая_объемы_произведенных_оплат_субъектам_МСП">#REF!</definedName>
    <definedName name="_xlnm._FilterDatabase" localSheetId="0" hidden="1">'1'!$A$5:$AZ$85</definedName>
    <definedName name="ЗД_ДСПиОЗ_1">"Object 1"</definedName>
    <definedName name="ЗД_ДСПиОЗ_2">#REF!</definedName>
    <definedName name="ЗД_ДСПиОЗ_3">#REF!</definedName>
    <definedName name="ЗД_ДСПиОЗ_4">#REF!</definedName>
    <definedName name="ЗД_ДСПиОЗ_5">#REF!</definedName>
    <definedName name="ЗД_ДСПиОЗ_6">#REF!</definedName>
    <definedName name="ЗД_ДСПиОЗ_7">#REF!</definedName>
    <definedName name="ИНСТРУКЦИЯ">#REF!</definedName>
  </definedNames>
  <calcPr calcId="145621"/>
</workbook>
</file>

<file path=xl/calcChain.xml><?xml version="1.0" encoding="utf-8"?>
<calcChain xmlns="http://schemas.openxmlformats.org/spreadsheetml/2006/main">
  <c r="Q86" i="32" l="1"/>
  <c r="P86" i="32" l="1"/>
  <c r="P84" i="32" l="1"/>
  <c r="Q84" i="32" s="1"/>
  <c r="P83" i="32" l="1"/>
  <c r="Q83" i="32" s="1"/>
  <c r="P82" i="32" l="1"/>
  <c r="Q82" i="32" s="1"/>
  <c r="O79" i="32" l="1"/>
  <c r="O77" i="32" l="1"/>
  <c r="P77" i="32" s="1"/>
  <c r="Q77" i="32" s="1"/>
  <c r="O76" i="32"/>
  <c r="P76" i="32" s="1"/>
  <c r="Q76" i="32" s="1"/>
  <c r="O68" i="32"/>
  <c r="P68" i="32" s="1"/>
  <c r="Q68" i="32" s="1"/>
  <c r="P67" i="32"/>
  <c r="R67" i="32" s="1"/>
  <c r="P66" i="32"/>
  <c r="R66" i="32" s="1"/>
  <c r="P65" i="32"/>
  <c r="R65" i="32" s="1"/>
  <c r="P64" i="32"/>
  <c r="R64" i="32" s="1"/>
  <c r="P63" i="32"/>
  <c r="R63" i="32" s="1"/>
  <c r="P62" i="32"/>
  <c r="R62" i="32" s="1"/>
  <c r="P61" i="32"/>
  <c r="R61" i="32" s="1"/>
  <c r="P60" i="32"/>
  <c r="R60" i="32" s="1"/>
  <c r="P59" i="32"/>
  <c r="P58" i="32"/>
  <c r="P57" i="32"/>
  <c r="P56" i="32"/>
  <c r="AW68" i="32" l="1"/>
  <c r="AX68" i="32" s="1"/>
  <c r="O47" i="32"/>
  <c r="P47" i="32" l="1"/>
  <c r="Q47" i="32" s="1"/>
  <c r="P40" i="32"/>
  <c r="R40" i="32" s="1"/>
  <c r="S39" i="32"/>
  <c r="T39" i="32" s="1"/>
  <c r="P39" i="32" s="1"/>
  <c r="O39" i="32" s="1"/>
  <c r="AW47" i="32" l="1"/>
  <c r="AX47" i="32" s="1"/>
  <c r="Q40" i="32"/>
  <c r="AM20" i="32" l="1"/>
  <c r="AN19" i="32"/>
  <c r="AO19" i="32" s="1"/>
  <c r="Y38" i="32"/>
  <c r="P38" i="32"/>
  <c r="R38" i="32" s="1"/>
  <c r="P35" i="32"/>
  <c r="Q35" i="32" s="1"/>
  <c r="O34" i="32"/>
  <c r="Y32" i="32"/>
  <c r="P32" i="32"/>
  <c r="Q32" i="32" s="1"/>
  <c r="Y31" i="32"/>
  <c r="P29" i="32"/>
  <c r="Q29" i="32" s="1"/>
  <c r="P27" i="32"/>
  <c r="Q27" i="32" s="1"/>
  <c r="O25" i="32"/>
  <c r="Y24" i="32"/>
  <c r="Y23" i="32"/>
  <c r="Y22" i="32"/>
  <c r="Y20" i="32"/>
  <c r="R20" i="32"/>
  <c r="Q20" i="32"/>
  <c r="O20" i="32"/>
  <c r="P34" i="32" l="1"/>
  <c r="R34" i="32" s="1"/>
  <c r="P20" i="32"/>
  <c r="P25" i="32"/>
  <c r="Q25" i="32" s="1"/>
  <c r="S38" i="32"/>
  <c r="T38" i="32"/>
  <c r="Q38" i="32"/>
  <c r="R55" i="32" l="1"/>
  <c r="Q55" i="32"/>
  <c r="R54" i="32"/>
  <c r="Q54" i="32"/>
  <c r="P10" i="32" l="1"/>
  <c r="R10" i="32" s="1"/>
  <c r="P9" i="32"/>
  <c r="R9" i="32" s="1"/>
  <c r="P8" i="32"/>
  <c r="R8" i="32" s="1"/>
  <c r="P7" i="32"/>
  <c r="P6" i="32"/>
  <c r="P11" i="32" l="1"/>
  <c r="R11" i="32" s="1"/>
  <c r="P41" i="32" l="1"/>
  <c r="R41" i="32" s="1"/>
  <c r="P12" i="32"/>
  <c r="R12" i="32" s="1"/>
</calcChain>
</file>

<file path=xl/sharedStrings.xml><?xml version="1.0" encoding="utf-8"?>
<sst xmlns="http://schemas.openxmlformats.org/spreadsheetml/2006/main" count="1942" uniqueCount="306">
  <si>
    <t>Наименование лота</t>
  </si>
  <si>
    <t>Источник финансирования</t>
  </si>
  <si>
    <t>Организатор закупки</t>
  </si>
  <si>
    <t>Код вида деятельности</t>
  </si>
  <si>
    <t>Номер закупки</t>
  </si>
  <si>
    <t>Номер лота</t>
  </si>
  <si>
    <t>Примечание</t>
  </si>
  <si>
    <t>Вид закупаемой продукции</t>
  </si>
  <si>
    <t>Юридическое лицо</t>
  </si>
  <si>
    <t>Заказчик</t>
  </si>
  <si>
    <t>Документ, на основании которого определена планируемая цена закупки</t>
  </si>
  <si>
    <t>Планируемый способ закупки</t>
  </si>
  <si>
    <t>Дополнительная информация по закупке</t>
  </si>
  <si>
    <t xml:space="preserve">Адресат обращения </t>
  </si>
  <si>
    <t xml:space="preserve">Обжалуемые действия </t>
  </si>
  <si>
    <t xml:space="preserve">Решение </t>
  </si>
  <si>
    <t>необоснованное отклонение</t>
  </si>
  <si>
    <t>жалоба признана обоснованной</t>
  </si>
  <si>
    <t>ФАС России/УФАС</t>
  </si>
  <si>
    <t>несоответствие закупочной документации требованиям закона, положения о закупках</t>
  </si>
  <si>
    <t>жалоба признана необоснованной</t>
  </si>
  <si>
    <t>СУД</t>
  </si>
  <si>
    <t>неправомерные действия организатора закупки, заказчика в части несоблюдения требований закона, положения о закупках (в том числе нарушение порядка проведения закупочных процедур)</t>
  </si>
  <si>
    <t>жалоба признана обоснованной в части</t>
  </si>
  <si>
    <t>ОАО "Россети"</t>
  </si>
  <si>
    <t>установление в закупочной документации неправомерных требований к участникам закупки, ограничивающих доступ к участию в закупке, в том числе создающих преимущественные условия участия в закупке отдельным участникам</t>
  </si>
  <si>
    <t>жалоба оставлена без рассмотрения</t>
  </si>
  <si>
    <t>предъявление к участникам закупки требований о предоставлении документов, не предусмотренных закупочной документацией</t>
  </si>
  <si>
    <t>жалоба отозвана заявителем</t>
  </si>
  <si>
    <t>неразмещение на официальном сайте информации о закупке или нарушение сроков такого размещения</t>
  </si>
  <si>
    <t>иное</t>
  </si>
  <si>
    <t>необоснованный допуск участника закупки</t>
  </si>
  <si>
    <t>запрос причин отклонения</t>
  </si>
  <si>
    <t>ответ на запрос причин отклонения не касающийся обжалования действий комиссии</t>
  </si>
  <si>
    <t>Предмет договора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</si>
  <si>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</si>
  <si>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</si>
  <si>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Минимально необходимые требования, предъявляемые к закупаемым товарам (работам, услугам)</t>
  </si>
  <si>
    <t>Сведения о количестве (объеме) - количество единиц измерения</t>
  </si>
  <si>
    <t>Код по ОКАТО</t>
  </si>
  <si>
    <t>наименование</t>
  </si>
  <si>
    <t>Плановая дата заключения договора (чч.мм.гггг)</t>
  </si>
  <si>
    <t>Подразделение/предприятие-потребитель продукции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</si>
  <si>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</si>
  <si>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</si>
  <si>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Условия договора</t>
  </si>
  <si>
    <t>Год под обеспечение потребности которого планируется данная закупка</t>
  </si>
  <si>
    <t>Филиал/подразделение</t>
  </si>
  <si>
    <t>Вид закупки (электронная/неэлектронная)</t>
  </si>
  <si>
    <t>Наименование контрагента</t>
  </si>
  <si>
    <t>ИНН</t>
  </si>
  <si>
    <t>КПП</t>
  </si>
  <si>
    <t>Единица измерения</t>
  </si>
  <si>
    <t>Регион поставки товаров (выполнения работ, оказания услуг)</t>
  </si>
  <si>
    <t>Код по ОКЕИ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</si>
  <si>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</si>
  <si>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</si>
  <si>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</si>
  <si>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Объёмы оплаты долгосрочного договора по годам, тыс. рублей с НДС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</si>
  <si>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</si>
  <si>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</si>
  <si>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</si>
  <si>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Данные из утвержденной инвестиционной программы</t>
  </si>
  <si>
    <t>Основание для проведения закупки у ЕП (пункт ЕСЗ ПАО "Россети")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</si>
  <si>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</si>
  <si>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</si>
  <si>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</si>
  <si>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</si>
  <si>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</si>
  <si>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</si>
  <si>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</si>
  <si>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</si>
  <si>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</si>
  <si>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</si>
  <si>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</t>
  </si>
  <si>
    <t>Код целевой статьи расходов, код вида расходов</t>
  </si>
  <si>
    <t>2022+1</t>
  </si>
  <si>
    <t>2022+2</t>
  </si>
  <si>
    <t>2022+3</t>
  </si>
  <si>
    <t>АО "ЕЭнС"</t>
  </si>
  <si>
    <t>ОМО</t>
  </si>
  <si>
    <t>НЕТ</t>
  </si>
  <si>
    <t>Себестоимость</t>
  </si>
  <si>
    <t>Договор</t>
  </si>
  <si>
    <t>Коммерческие предложения</t>
  </si>
  <si>
    <t>МТРиО</t>
  </si>
  <si>
    <t>17.23</t>
  </si>
  <si>
    <t>х</t>
  </si>
  <si>
    <t>Услуги</t>
  </si>
  <si>
    <t>81.21</t>
  </si>
  <si>
    <t>81.21.10</t>
  </si>
  <si>
    <t>Оказание услуг по уборке для нужд АО "ЕЭнС" в 2023г.</t>
  </si>
  <si>
    <t>Работы</t>
  </si>
  <si>
    <t>81.10</t>
  </si>
  <si>
    <t>81.10.10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</si>
  <si>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2023г.</t>
  </si>
  <si>
    <t>ТС</t>
  </si>
  <si>
    <t>49.32</t>
  </si>
  <si>
    <t>49.32.12</t>
  </si>
  <si>
    <t>Предоставление автомобильного транспорта с оказанием услуг по его эксплуатации для нужд АО "ЕЭнС" в 2023г.</t>
  </si>
  <si>
    <t>Оказание услуг почтовой связи по пересылке простой и заказной письменной корреспонденции</t>
  </si>
  <si>
    <t>53.10</t>
  </si>
  <si>
    <t>53.10.13</t>
  </si>
  <si>
    <t>ОТУ</t>
  </si>
  <si>
    <t>Охрана</t>
  </si>
  <si>
    <t>80.10</t>
  </si>
  <si>
    <t>80.10.12</t>
  </si>
  <si>
    <t>Бизнес-план</t>
  </si>
  <si>
    <t>УП</t>
  </si>
  <si>
    <t xml:space="preserve">Добровольное личное страхование </t>
  </si>
  <si>
    <t>65.12.1</t>
  </si>
  <si>
    <t xml:space="preserve">
65.12.12
</t>
  </si>
  <si>
    <t>Д</t>
  </si>
  <si>
    <t>Казначейство</t>
  </si>
  <si>
    <t>ФО</t>
  </si>
  <si>
    <t>64.92</t>
  </si>
  <si>
    <t>64.19.21</t>
  </si>
  <si>
    <t>Прочие собственные  средства</t>
  </si>
  <si>
    <t>Отдел расчетов</t>
  </si>
  <si>
    <t>53.20</t>
  </si>
  <si>
    <t>53.20.19</t>
  </si>
  <si>
    <t>УСПО</t>
  </si>
  <si>
    <t>ИТ</t>
  </si>
  <si>
    <t>82.20</t>
  </si>
  <si>
    <t>82.20.1</t>
  </si>
  <si>
    <t>62.01</t>
  </si>
  <si>
    <t>62.01.1</t>
  </si>
  <si>
    <t>Предоставление права использования программы для ЭВМ "Диадок"</t>
  </si>
  <si>
    <t>Предоставление права использования программного обеспечения среды виртуализации Citrix</t>
  </si>
  <si>
    <t>62.01.2</t>
  </si>
  <si>
    <t>62.02</t>
  </si>
  <si>
    <t>62.02.2</t>
  </si>
  <si>
    <t>Поставка компьютерной и копировально-множительной техники для нужд АО "ЕЭнС" в 2022г.</t>
  </si>
  <si>
    <t>46.51</t>
  </si>
  <si>
    <t>26.20</t>
  </si>
  <si>
    <t>Поставка компьютерной и копировально-множительной техники для нужд АО "ЕЭнС" в 2023г.</t>
  </si>
  <si>
    <t>Поставка коммуникационного оборудования для нужд АО "ЕЭнС" в 2022г.</t>
  </si>
  <si>
    <t>Поставка коммуникационного оборудования для нужд АО "ЕЭнС" в 2023г.</t>
  </si>
  <si>
    <t>Предоставление (передача) неисключительных прав на использование программного обеспечения Microsoft для нужд АО «ЕЭнС»</t>
  </si>
  <si>
    <t>58.29</t>
  </si>
  <si>
    <t>58.29.50</t>
  </si>
  <si>
    <t>Приобретение неисключительных прав на использование программно-аппаратного комплекса Cisco</t>
  </si>
  <si>
    <t>Право заключения договора на оказание услуг по доработке системы электронного документооборота (СЭД) для
 АО «ЕЭнС» на базе программного продукта "1С: Документооборот КОРП 2.1"</t>
  </si>
  <si>
    <t>Организация GSM-каналов связи по протоколу M2M</t>
  </si>
  <si>
    <t>Тех. обслуживние ИС "МедВедь"</t>
  </si>
  <si>
    <t>УПЭВТ</t>
  </si>
  <si>
    <t>71.12.62</t>
  </si>
  <si>
    <t>71.12.40.120</t>
  </si>
  <si>
    <t>УПО</t>
  </si>
  <si>
    <t>Услуги корпоративного секретаря</t>
  </si>
  <si>
    <t>74.83</t>
  </si>
  <si>
    <t>82.19.13</t>
  </si>
  <si>
    <t>Соглашение</t>
  </si>
  <si>
    <t>ОККО</t>
  </si>
  <si>
    <t>Поставка электромонтажной продукции, материалов и оборудования</t>
  </si>
  <si>
    <t>46.69.5</t>
  </si>
  <si>
    <t>47.7</t>
  </si>
  <si>
    <t>ОИСУ</t>
  </si>
  <si>
    <t>43.21</t>
  </si>
  <si>
    <t>43.21.10.210</t>
  </si>
  <si>
    <t>Прибыль</t>
  </si>
  <si>
    <t>46.52</t>
  </si>
  <si>
    <t>Поставка расходных материалов и ЗИП для компьютерной техники для нужд АО "ЕЭнС" в 2022 г.</t>
  </si>
  <si>
    <t>Поставка расходных материалов и ЗИП для компьютерной техники для нужд АО "ЕЭнС" в 2023 г.</t>
  </si>
  <si>
    <t>ЕП</t>
  </si>
  <si>
    <t>не электронная</t>
  </si>
  <si>
    <t>ЗПэф</t>
  </si>
  <si>
    <t>электронная</t>
  </si>
  <si>
    <t>ЗКэфМСП</t>
  </si>
  <si>
    <t>ЗПэфМСП</t>
  </si>
  <si>
    <t>ПАО "Россети-Урал"</t>
  </si>
  <si>
    <t>Аэф</t>
  </si>
  <si>
    <t>Кэф</t>
  </si>
  <si>
    <t>КэфМСП</t>
  </si>
  <si>
    <t>Соответствие ТЗ</t>
  </si>
  <si>
    <t>усл. ед.</t>
  </si>
  <si>
    <t>п. 5.8.1.1</t>
  </si>
  <si>
    <t>АО "Почта России"</t>
  </si>
  <si>
    <t>тыс.руб.</t>
  </si>
  <si>
    <t>п.п. 5.8.1.3</t>
  </si>
  <si>
    <t>АО «Производственная фирма «СКБ КОНТУР»</t>
  </si>
  <si>
    <t>ООО "Прософт-Системы"</t>
  </si>
  <si>
    <t>ООО "ИК «ХОСТ»</t>
  </si>
  <si>
    <t>Комарова Олеся Сергеевна</t>
  </si>
  <si>
    <t>665906310904</t>
  </si>
  <si>
    <t>Группа "Персонал при руководстве"</t>
  </si>
  <si>
    <t>Медицинские услуги</t>
  </si>
  <si>
    <t>Услуги по метрологическому обеспечению систем АИИС КУЭ АО «ЕЭнС»</t>
  </si>
  <si>
    <t>Оказание услуг физической охраны для нужд АО "ЕЭнС" в 2023 году</t>
  </si>
  <si>
    <t>г.Екатеринбург</t>
  </si>
  <si>
    <t>86.90.1</t>
  </si>
  <si>
    <t>86.90.15.000</t>
  </si>
  <si>
    <t>ОДО</t>
  </si>
  <si>
    <t>п.5.8.1.15</t>
  </si>
  <si>
    <t>2022-2023</t>
  </si>
  <si>
    <t>Электромнтажные работы на 10/6/0,4 кВ</t>
  </si>
  <si>
    <t>Разработка проектно-сметной документации с последующими монтажными работами</t>
  </si>
  <si>
    <t>Разработка и внедрение системы АИСКУЭ для многоквартирных и строящихся домах</t>
  </si>
  <si>
    <t>71.12.12</t>
  </si>
  <si>
    <t>71.12</t>
  </si>
  <si>
    <t>43.21.10.120.</t>
  </si>
  <si>
    <t xml:space="preserve">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2022г. </t>
  </si>
  <si>
    <t xml:space="preserve">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2023г. </t>
  </si>
  <si>
    <t>Оказание комплексных услуг по списанию показаний приборов учета расхода электроэнергии, печати, упаковке и доставке документов физическим лицам</t>
  </si>
  <si>
    <t xml:space="preserve">Поставка канцелярских товаров для нужд АО "ЕЭнС" в 2022г. </t>
  </si>
  <si>
    <t>Оказание услуг по предоставлению кредитных ресурсов  в форме возобновляемой кредитной линии для АО «ЕЭнС» с лимитом 450 000 000 руб.</t>
  </si>
  <si>
    <t>Оказание услуг по предоставлению кредитных ресурсов  в форме невозобновляемой кредитной линии для АО «ЕЭнС» с лимитом 135 000 000 руб.</t>
  </si>
  <si>
    <t>2022-2025</t>
  </si>
  <si>
    <t>2022-2024</t>
  </si>
  <si>
    <t>Предоставление прав на программное обеспечение «Casebook»</t>
  </si>
  <si>
    <t>Группа компаний "Право.ру"</t>
  </si>
  <si>
    <t>Предоставление права использования программного обеспечения системы защиты информации</t>
  </si>
  <si>
    <t>Услуги по внедрению системы защиты информации</t>
  </si>
  <si>
    <t>Поставка серверного оборудования в 2022 г.</t>
  </si>
  <si>
    <t>Организация резервных каналов связи</t>
  </si>
  <si>
    <t xml:space="preserve"> 61.10</t>
  </si>
  <si>
    <t>61.90</t>
  </si>
  <si>
    <t>65401000000</t>
  </si>
  <si>
    <t xml:space="preserve">Поверка  однофазных и трехфазных приборов учета прямого и косвенного включения с истекшим МПИ в зоне действия Гарантирующего поставщика АО «ЕЭнС» 2023г. </t>
  </si>
  <si>
    <t xml:space="preserve">Поверка  однофазных и трехфазных приборов учета прямого и косвенного включения с истекшим МПИ в зоне действия Гарантирующего поставщика АО «ЕЭнС» 2024г. </t>
  </si>
  <si>
    <t>Электромонтажные работы на 10/6/0,4 кВ</t>
  </si>
  <si>
    <t>Сопровождение и развитие системы SAP ERP</t>
  </si>
  <si>
    <t>Сопровождение нового биллинга</t>
  </si>
  <si>
    <t>ООО «Интеллектуальные системы»</t>
  </si>
  <si>
    <t>2023-2025</t>
  </si>
  <si>
    <t>В</t>
  </si>
  <si>
    <t>Обновление и расширение ПК "Энергосфера"</t>
  </si>
  <si>
    <t>Поставка компьютерной и оргтехники стоимостью (МБП) для нужд АО "ЕЭнС" в 2022 г.</t>
  </si>
  <si>
    <t>Предоставление прав на программное обеспечение «Kaspersky»</t>
  </si>
  <si>
    <t xml:space="preserve"> ИПР в составе проекта БП 2022-2026 гг.</t>
  </si>
  <si>
    <t>Построение интеллектуальной системы учета (ИСУ) для МКД ув рамках выполнения ФЗ-522 от 27.12.2018</t>
  </si>
  <si>
    <t>J_20-22_ИСУ</t>
  </si>
  <si>
    <t xml:space="preserve">Поставка однофазных и трехфазных приборов учета прямого и косвенного включения с трансформаторами тока в 2022г. </t>
  </si>
  <si>
    <t xml:space="preserve">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2024г. </t>
  </si>
  <si>
    <t>J_23-25_ИСУ</t>
  </si>
  <si>
    <t xml:space="preserve">Поставка канцелярских товаров для нужд АО "ЕЭнС" в 2023г. </t>
  </si>
  <si>
    <t>2023-2024</t>
  </si>
  <si>
    <t xml:space="preserve">Поставка канцелярских товаров для нужд АО "ЕЭнС" в 2024г. </t>
  </si>
  <si>
    <t>2024-2025</t>
  </si>
  <si>
    <t>Поставка бумаги для нужд АО "ЕЭнС" в 2023г.</t>
  </si>
  <si>
    <t>Поставка бумаги для нужд АО "ЕЭнС" в 2024г.</t>
  </si>
  <si>
    <t>Оказание услуг по уборке для нужд АО "ЕЭнС" в 2024г.</t>
  </si>
  <si>
    <t>Оказание услуг по уборке для нужд АО "ЕЭнС" в 2025г.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</si>
  <si>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2024г.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</si>
  <si>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2025г.</t>
  </si>
  <si>
    <t>Предоставление автомобильного транспорта с оказанием услуг по его эксплуатации для нужд АО "ЕЭнС" в 2024г.</t>
  </si>
  <si>
    <t>Предоставление автомобильного транспорта с оказанием услуг по его эксплуатации для нужд АО "ЕЭнС" в 2025г.</t>
  </si>
  <si>
    <t>Оказание услуг физической охраны для нужд АО "ЕЭнС" в 2024 году</t>
  </si>
  <si>
    <t>Оказание услуг физической охраны для нужд АО "ЕЭнС" в 2025 году</t>
  </si>
  <si>
    <t>Поставка коммуникационного оборудования для нужд АО "ЕЭнС" в 2024г.</t>
  </si>
  <si>
    <t>Поставка компьютерной и копировально-множительной техники для нужд АО "ЕЭнС" в 2024г.</t>
  </si>
  <si>
    <t>Поставка компьютерной и оргтехники стоимостью (МБП) для нужд АО "ЕЭнС" в 2023 г.</t>
  </si>
  <si>
    <t>Поставка компьютерной и оргтехники стоимостью (МБП) для нужд АО "ЕЭнС" в 2024 г.</t>
  </si>
  <si>
    <t xml:space="preserve">Поставка однофазных и трехфазных приборов учета прямого и косвенного включения с трансформаторами тока в 2023г. </t>
  </si>
  <si>
    <t xml:space="preserve">Поставка однофазных и трехфазных приборов учета прямого и косвенного включения с трансформаторами тока в 2024г. </t>
  </si>
  <si>
    <t>Поставка расходных материалов и ЗИП для компьютерной техники для нужд АО "ЕЭнС" в 2024 г.</t>
  </si>
  <si>
    <t>Поставка серверного оборудования в 2023 г.</t>
  </si>
  <si>
    <t>Поставка серверного оборудования в 2024 г.</t>
  </si>
  <si>
    <t>План закупки АО ЕЭнС  на 2022 год (в части закупок для МСП на 2022-2024 год)</t>
  </si>
  <si>
    <t>КПОэф</t>
  </si>
  <si>
    <t>1к</t>
  </si>
  <si>
    <t>62.03.19</t>
  </si>
  <si>
    <t>62.03.12.190</t>
  </si>
  <si>
    <t>Размещение оборудования в ЦОД с каналом L2 для нужд АО «ЕЭнС» в 2022-2025 г.г.</t>
  </si>
  <si>
    <t>Протокол ЦЗО № 02 от 04.02.2022</t>
  </si>
  <si>
    <t>ПАО «Вымпелком-Коммуникации»</t>
  </si>
  <si>
    <t>п.5.8.1.3</t>
  </si>
  <si>
    <t>Оказание услуг связи -"Интеллектуальная связь "Услуга 800"" (оплата трафика 8-800-700-4112)</t>
  </si>
  <si>
    <t>Протокол ЦЗО №03 от 11.02.2022</t>
  </si>
  <si>
    <t>Сопровождение ОИК "Сбыт"</t>
  </si>
  <si>
    <t>ООО «Техносбыт»</t>
  </si>
  <si>
    <t>Протокол ЦЗО №04 от 22.02.2022</t>
  </si>
  <si>
    <t>Протокол ЦЗО №05 от 05.03.2022</t>
  </si>
  <si>
    <t xml:space="preserve">Предоставление права использования программного обеспечения среды виртуализации </t>
  </si>
  <si>
    <t>Предоставление услуг по технической поддержке, сопровождению и доработке Системы электронного документооборота на базе программного продукта «1С:Документооборот КОРП»</t>
  </si>
  <si>
    <t>ООО "АйТиБизнес Консалтинг"</t>
  </si>
  <si>
    <t>Поставка спецодежды, смывающих и обезвреживающих средств  для нужд АО "ЕЭнС</t>
  </si>
  <si>
    <t>14.12</t>
  </si>
  <si>
    <t>46.42</t>
  </si>
  <si>
    <t>Протокол ЦЗО №06 от 11.03.2022</t>
  </si>
  <si>
    <t>63.40</t>
  </si>
  <si>
    <t>78.30.14.000</t>
  </si>
  <si>
    <t>Перевозка грузов, выполнение погрузочно-разгрузочных работ, работы по монтажу/демонтажу мебели для нужд АО "ЕЭнС" в 2022г.</t>
  </si>
  <si>
    <t>Перевозка грузов, выполнение погрузо-разгрузочных работ, работ по монтажу/демонтажу мебели для нужд АО "ЕЭнС" в 2022г.</t>
  </si>
  <si>
    <t>Протокол ЦЗО №07 от 18.03.2022</t>
  </si>
  <si>
    <t>Протокол ЦЗО №09 от 31.03.2022</t>
  </si>
  <si>
    <t>Поставка сетевого маршрутизатора Континент 4</t>
  </si>
  <si>
    <t>5.8.1.18</t>
  </si>
  <si>
    <t>шт</t>
  </si>
  <si>
    <t>Протокол ЦЗО № 08 от 25.03.2022</t>
  </si>
  <si>
    <t>Протокол ЦЗО № 01 от 13.01.2022, Протокол ЦЗО №08 от 25.03.2022</t>
  </si>
  <si>
    <t>Поставка офисной мебели для нужд АО «ЕЭнС» по заявкам 1 квартала 2022 года</t>
  </si>
  <si>
    <t>Протокол ЦЗО №10 от 08.04.2022</t>
  </si>
  <si>
    <t>31.01</t>
  </si>
  <si>
    <t>31.01.</t>
  </si>
  <si>
    <t>шт.</t>
  </si>
  <si>
    <t>43.3</t>
  </si>
  <si>
    <t>Выполнение ремонта офисных помещений                                      АО «Екатеринбургэнергосбыт», расположенных по адресу              ул. Луначарского, 210</t>
  </si>
  <si>
    <t>Протокол ЦЗО №11 от 12.04.2022</t>
  </si>
  <si>
    <t>Протокол ЦЗО №07 от 18.03.2022, Протокол ЦЗО №14 от 06.05.2022</t>
  </si>
  <si>
    <t>Оказание услуг по ремонту и метрологической поверке приборов учета электроэнергии в многоквартирных домах в зоне действия Гарантирующего поставщика АО «ЕЭнС» в 2022г.</t>
  </si>
  <si>
    <t>Протокол ЦЗО №05 от 05.03.2022, Протокол ЦЗО №14 от 06.05.2022</t>
  </si>
  <si>
    <t>Протокол ЦЗО №15 от 18.05.2022</t>
  </si>
  <si>
    <t>Поставка бумаги для офисной техники для нужд АО "ЕЭнС" во 2-3 квартале 2022 г.</t>
  </si>
  <si>
    <t>пачка</t>
  </si>
  <si>
    <t>17.12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</si>
</sst>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_-* #,##0.00_р_._-;\-* #,##0.00_р_._-;_-* \-??_р_._-;_-@_-"/>
    <numFmt numFmtId="166" formatCode="0.0"/>
    <numFmt numFmtId="167" formatCode="General_)"/>
    <numFmt numFmtId="168" formatCode="_-* #,##0\ _р_._-;\-* #,##0\ _р_._-;_-* &quot;-&quot;\ _р_._-;_-@_-"/>
    <numFmt numFmtId="169" formatCode="_-* #,##0.00\ _р_._-;\-* #,##0.00\ _р_._-;_-* &quot;-&quot;??\ _р_._-;_-@_-"/>
    <numFmt numFmtId="170" formatCode="_-* #,##0.00_р_._-;\-* #,##0.00_р_._-;_-* &quot;-&quot;??_р_._-;_-@_-"/>
    <numFmt numFmtId="171" formatCode="#,##0_ ;[Red]\-#,##0\ "/>
    <numFmt numFmtId="172" formatCode="[$-419]mmmm\ yyyy;@"/>
    <numFmt numFmtId="173" formatCode="[$-419]mmmm;@"/>
    <numFmt numFmtId="174" formatCode="#,##0.00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0"/>
      <name val="Helv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0"/>
      <name val="Arial Cyr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1">
    <xf numFmtId="0" fontId="0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7" fillId="16" borderId="0">
      <alignment horizontal="left" vertical="top"/>
    </xf>
    <xf numFmtId="0" fontId="8" fillId="17" borderId="0">
      <alignment horizontal="center" vertical="center"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67" fontId="24" fillId="0" borderId="1">
      <protection locked="0"/>
    </xf>
    <xf numFmtId="0" fontId="9" fillId="7" borderId="2" applyNumberFormat="0" applyAlignment="0" applyProtection="0"/>
    <xf numFmtId="0" fontId="10" fillId="17" borderId="3" applyNumberFormat="0" applyAlignment="0" applyProtection="0"/>
    <xf numFmtId="0" fontId="11" fillId="17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167" fontId="31" fillId="22" borderId="1"/>
    <xf numFmtId="4" fontId="16" fillId="23" borderId="0" applyBorder="0">
      <alignment horizontal="right"/>
    </xf>
    <xf numFmtId="0" fontId="17" fillId="0" borderId="7" applyNumberFormat="0" applyFill="0" applyAlignment="0" applyProtection="0"/>
    <xf numFmtId="0" fontId="18" fillId="24" borderId="8" applyNumberFormat="0" applyAlignment="0" applyProtection="0"/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2" fillId="3" borderId="0" applyNumberFormat="0" applyBorder="0" applyAlignment="0" applyProtection="0"/>
    <xf numFmtId="166" fontId="32" fillId="25" borderId="9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4" fillId="26" borderId="10" applyNumberFormat="0" applyAlignment="0" applyProtection="0"/>
    <xf numFmtId="9" fontId="2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5" fillId="0" borderId="11" applyNumberFormat="0" applyFill="0" applyAlignment="0" applyProtection="0"/>
    <xf numFmtId="0" fontId="3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4" fillId="0" borderId="0" applyFill="0" applyBorder="0" applyAlignment="0" applyProtection="0"/>
    <xf numFmtId="164" fontId="1" fillId="0" borderId="0" applyFont="0" applyFill="0" applyBorder="0" applyAlignment="0" applyProtection="0"/>
    <xf numFmtId="165" fontId="24" fillId="0" borderId="0" applyFill="0" applyBorder="0" applyAlignment="0" applyProtection="0"/>
    <xf numFmtId="164" fontId="1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4" fontId="1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0" fontId="27" fillId="4" borderId="0" applyNumberFormat="0" applyBorder="0" applyAlignment="0" applyProtection="0"/>
    <xf numFmtId="0" fontId="1" fillId="0" borderId="0"/>
    <xf numFmtId="170" fontId="3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0"/>
  </cellStyleXfs>
  <cellXfs count="209">
    <xf numFmtId="0" fontId="0" fillId="0" borderId="0" xfId="0"/>
    <xf numFmtId="0" fontId="0" fillId="0" borderId="0" xfId="0"/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6" fillId="0" borderId="0" xfId="0" applyFont="1"/>
    <xf numFmtId="0" fontId="37" fillId="0" borderId="12" xfId="147" applyNumberFormat="1" applyFont="1" applyFill="1" applyBorder="1" applyAlignment="1" applyProtection="1">
      <alignment horizontal="center" vertical="center" wrapText="1"/>
      <protection locked="0"/>
    </xf>
    <xf numFmtId="1" fontId="37" fillId="0" borderId="12" xfId="147" applyNumberFormat="1" applyFont="1" applyFill="1" applyBorder="1" applyAlignment="1" applyProtection="1">
      <alignment horizontal="center" vertical="center" wrapText="1"/>
      <protection locked="0"/>
    </xf>
    <xf numFmtId="49" fontId="37" fillId="0" borderId="12" xfId="147" applyNumberFormat="1" applyFont="1" applyFill="1" applyBorder="1" applyAlignment="1" applyProtection="1">
      <alignment horizontal="center" vertical="top" wrapText="1"/>
      <protection locked="0"/>
    </xf>
    <xf numFmtId="0" fontId="39" fillId="0" borderId="25" xfId="0" applyFont="1" applyFill="1" applyBorder="1" applyAlignment="1" applyProtection="1">
      <alignment horizontal="center" vertical="center" wrapText="1"/>
      <protection locked="0"/>
    </xf>
    <xf numFmtId="14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6" xfId="0" applyFont="1" applyFill="1" applyBorder="1" applyAlignment="1" applyProtection="1">
      <alignment horizontal="center" vertical="center" wrapText="1"/>
      <protection locked="0"/>
    </xf>
    <xf numFmtId="0" fontId="3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6" xfId="0" applyFont="1" applyFill="1" applyBorder="1" applyAlignment="1" applyProtection="1">
      <alignment horizontal="center" vertical="center" wrapText="1"/>
      <protection hidden="1"/>
    </xf>
    <xf numFmtId="0" fontId="40" fillId="0" borderId="26" xfId="0" applyNumberFormat="1" applyFont="1" applyFill="1" applyBorder="1" applyAlignment="1">
      <alignment horizontal="center" vertical="center" wrapText="1"/>
    </xf>
    <xf numFmtId="1" fontId="40" fillId="0" borderId="26" xfId="147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1" fontId="37" fillId="0" borderId="26" xfId="147" applyNumberFormat="1" applyFont="1" applyFill="1" applyBorder="1" applyAlignment="1" applyProtection="1">
      <alignment horizontal="center" vertical="center" wrapText="1"/>
      <protection locked="0"/>
    </xf>
    <xf numFmtId="49" fontId="39" fillId="0" borderId="28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 applyProtection="1">
      <alignment horizontal="center" vertical="center" wrapText="1"/>
      <protection locked="0"/>
    </xf>
    <xf numFmtId="174" fontId="40" fillId="0" borderId="28" xfId="0" applyNumberFormat="1" applyFont="1" applyFill="1" applyBorder="1" applyAlignment="1" applyProtection="1">
      <alignment horizontal="center" vertical="center" wrapText="1"/>
      <protection hidden="1"/>
    </xf>
    <xf numFmtId="174" fontId="39" fillId="0" borderId="28" xfId="0" applyNumberFormat="1" applyFont="1" applyFill="1" applyBorder="1" applyAlignment="1" applyProtection="1">
      <alignment horizontal="center" vertical="center" wrapText="1"/>
      <protection hidden="1"/>
    </xf>
    <xf numFmtId="14" fontId="3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/>
    <xf numFmtId="0" fontId="39" fillId="0" borderId="30" xfId="0" applyFont="1" applyFill="1" applyBorder="1" applyAlignment="1" applyProtection="1">
      <alignment horizontal="center" vertical="center" wrapText="1"/>
      <protection locked="0"/>
    </xf>
    <xf numFmtId="14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172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/>
    <xf numFmtId="0" fontId="44" fillId="0" borderId="0" xfId="0" applyFont="1" applyAlignment="1" applyProtection="1">
      <alignment horizontal="left" vertical="top"/>
      <protection locked="0"/>
    </xf>
    <xf numFmtId="0" fontId="36" fillId="28" borderId="0" xfId="0" applyFont="1" applyFill="1"/>
    <xf numFmtId="1" fontId="37" fillId="28" borderId="12" xfId="147" applyNumberFormat="1" applyFont="1" applyFill="1" applyBorder="1" applyAlignment="1" applyProtection="1">
      <alignment horizontal="center" vertical="center" wrapText="1"/>
      <protection locked="0"/>
    </xf>
    <xf numFmtId="0" fontId="39" fillId="0" borderId="28" xfId="0" applyFont="1" applyFill="1" applyBorder="1" applyAlignment="1">
      <alignment horizontal="center" vertical="center" wrapText="1"/>
    </xf>
    <xf numFmtId="49" fontId="39" fillId="0" borderId="26" xfId="0" applyNumberFormat="1" applyFont="1" applyFill="1" applyBorder="1" applyAlignment="1">
      <alignment horizontal="center" vertical="center" wrapText="1"/>
    </xf>
    <xf numFmtId="174" fontId="39" fillId="0" borderId="26" xfId="0" applyNumberFormat="1" applyFont="1" applyFill="1" applyBorder="1" applyAlignment="1" applyProtection="1">
      <alignment horizontal="center" vertical="center" wrapText="1"/>
      <protection locked="0"/>
    </xf>
    <xf numFmtId="174" fontId="40" fillId="0" borderId="26" xfId="0" applyNumberFormat="1" applyFont="1" applyFill="1" applyBorder="1" applyAlignment="1" applyProtection="1">
      <alignment horizontal="center" vertical="center" wrapText="1"/>
      <protection locked="0"/>
    </xf>
    <xf numFmtId="174" fontId="39" fillId="0" borderId="26" xfId="0" applyNumberFormat="1" applyFont="1" applyFill="1" applyBorder="1" applyAlignment="1" applyProtection="1">
      <alignment horizontal="center" vertical="center" wrapText="1"/>
      <protection hidden="1"/>
    </xf>
    <xf numFmtId="14" fontId="3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6" xfId="0" applyFont="1" applyFill="1" applyBorder="1" applyAlignment="1" applyProtection="1">
      <alignment horizontal="center" vertical="center" wrapText="1"/>
      <protection locked="0"/>
    </xf>
    <xf numFmtId="0" fontId="40" fillId="0" borderId="26" xfId="0" applyFont="1" applyFill="1" applyBorder="1" applyAlignment="1" applyProtection="1">
      <alignment horizontal="center" vertical="top" wrapText="1"/>
      <protection locked="0"/>
    </xf>
    <xf numFmtId="49" fontId="40" fillId="0" borderId="26" xfId="0" applyNumberFormat="1" applyFont="1" applyFill="1" applyBorder="1" applyAlignment="1">
      <alignment horizontal="center" vertical="center" wrapText="1"/>
    </xf>
    <xf numFmtId="174" fontId="40" fillId="0" borderId="26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6" xfId="0" applyFont="1" applyFill="1" applyBorder="1" applyAlignment="1" applyProtection="1">
      <alignment horizontal="center" vertical="center" wrapText="1"/>
      <protection hidden="1"/>
    </xf>
    <xf numFmtId="172" fontId="40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/>
    <xf numFmtId="0" fontId="39" fillId="0" borderId="33" xfId="0" applyFont="1" applyFill="1" applyBorder="1" applyAlignment="1" applyProtection="1">
      <alignment horizontal="center" vertical="center" wrapText="1"/>
      <protection locked="0"/>
    </xf>
    <xf numFmtId="49" fontId="39" fillId="0" borderId="33" xfId="0" applyNumberFormat="1" applyFont="1" applyFill="1" applyBorder="1" applyAlignment="1">
      <alignment horizontal="center" vertical="center" wrapText="1"/>
    </xf>
    <xf numFmtId="174" fontId="39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40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39" fillId="0" borderId="33" xfId="0" applyNumberFormat="1" applyFont="1" applyFill="1" applyBorder="1" applyAlignment="1" applyProtection="1">
      <alignment horizontal="center" vertical="center" wrapText="1"/>
      <protection hidden="1"/>
    </xf>
    <xf numFmtId="14" fontId="3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3" xfId="0" applyNumberFormat="1" applyFont="1" applyFill="1" applyBorder="1" applyAlignment="1">
      <alignment horizontal="center" vertical="center" wrapText="1"/>
    </xf>
    <xf numFmtId="1" fontId="40" fillId="0" borderId="33" xfId="147" applyNumberFormat="1" applyFont="1" applyFill="1" applyBorder="1" applyAlignment="1" applyProtection="1">
      <alignment horizontal="center" vertical="center" wrapText="1"/>
      <protection locked="0"/>
    </xf>
    <xf numFmtId="0" fontId="39" fillId="0" borderId="33" xfId="0" applyFont="1" applyFill="1" applyBorder="1" applyAlignment="1" applyProtection="1">
      <alignment horizontal="center" vertical="center" wrapText="1"/>
      <protection hidden="1"/>
    </xf>
    <xf numFmtId="172" fontId="39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4" xfId="0" applyFont="1" applyFill="1" applyBorder="1" applyAlignment="1" applyProtection="1">
      <alignment horizontal="center" vertical="center" wrapText="1"/>
      <protection locked="0"/>
    </xf>
    <xf numFmtId="4" fontId="39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34" xfId="147" applyNumberFormat="1" applyFont="1" applyFill="1" applyBorder="1" applyAlignment="1" applyProtection="1">
      <alignment horizontal="center" vertical="center" wrapText="1"/>
      <protection locked="0"/>
    </xf>
    <xf numFmtId="0" fontId="39" fillId="0" borderId="34" xfId="0" applyFont="1" applyFill="1" applyBorder="1" applyAlignment="1" applyProtection="1">
      <alignment horizontal="center" vertical="center" wrapText="1"/>
      <protection hidden="1"/>
    </xf>
    <xf numFmtId="4" fontId="4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49" fontId="39" fillId="0" borderId="13" xfId="0" applyNumberFormat="1" applyFont="1" applyFill="1" applyBorder="1" applyAlignment="1">
      <alignment horizontal="center" vertical="center" wrapText="1"/>
    </xf>
    <xf numFmtId="174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39" fillId="0" borderId="13" xfId="0" applyNumberFormat="1" applyFont="1" applyFill="1" applyBorder="1" applyAlignment="1" applyProtection="1">
      <alignment horizontal="center" vertical="center" wrapText="1"/>
      <protection hidden="1"/>
    </xf>
    <xf numFmtId="14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3" xfId="0" applyNumberFormat="1" applyFont="1" applyFill="1" applyBorder="1" applyAlignment="1">
      <alignment horizontal="center" vertical="center" wrapText="1"/>
    </xf>
    <xf numFmtId="1" fontId="40" fillId="0" borderId="13" xfId="147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hidden="1"/>
    </xf>
    <xf numFmtId="172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0" xfId="0" applyFont="1" applyFill="1" applyBorder="1" applyAlignment="1">
      <alignment horizontal="center" vertical="center" wrapText="1"/>
    </xf>
    <xf numFmtId="174" fontId="39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 applyProtection="1">
      <alignment horizontal="center" vertical="center" wrapText="1"/>
      <protection locked="0"/>
    </xf>
    <xf numFmtId="174" fontId="39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31" xfId="0" applyNumberFormat="1" applyFont="1" applyFill="1" applyBorder="1" applyAlignment="1" applyProtection="1">
      <alignment horizontal="center" vertical="center" wrapText="1"/>
      <protection locked="0"/>
    </xf>
    <xf numFmtId="172" fontId="39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1" xfId="0" applyNumberFormat="1" applyFont="1" applyFill="1" applyBorder="1" applyAlignment="1">
      <alignment horizontal="center" vertical="center" wrapText="1"/>
    </xf>
    <xf numFmtId="49" fontId="3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7" xfId="0" applyFont="1" applyFill="1" applyBorder="1" applyAlignment="1" applyProtection="1">
      <alignment horizontal="center" vertical="center" wrapText="1"/>
      <protection locked="0"/>
    </xf>
    <xf numFmtId="0" fontId="4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7" xfId="0" applyNumberFormat="1" applyFont="1" applyFill="1" applyBorder="1" applyAlignment="1" applyProtection="1">
      <alignment horizontal="center" vertical="center" wrapText="1"/>
      <protection locked="0"/>
    </xf>
    <xf numFmtId="174" fontId="39" fillId="0" borderId="27" xfId="0" applyNumberFormat="1" applyFont="1" applyFill="1" applyBorder="1" applyAlignment="1" applyProtection="1">
      <alignment horizontal="center" vertical="center" wrapText="1"/>
      <protection locked="0"/>
    </xf>
    <xf numFmtId="174" fontId="40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27" xfId="0" applyNumberFormat="1" applyFont="1" applyFill="1" applyBorder="1" applyAlignment="1" applyProtection="1">
      <alignment horizontal="center" vertical="center" wrapText="1"/>
      <protection locked="0"/>
    </xf>
    <xf numFmtId="172" fontId="39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7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 applyProtection="1">
      <alignment horizontal="center" vertical="center" wrapText="1"/>
      <protection locked="0"/>
    </xf>
    <xf numFmtId="0" fontId="39" fillId="0" borderId="32" xfId="0" applyNumberFormat="1" applyFont="1" applyFill="1" applyBorder="1" applyAlignment="1" applyProtection="1">
      <alignment horizontal="center" vertical="center" wrapText="1"/>
      <protection locked="0"/>
    </xf>
    <xf numFmtId="174" fontId="39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2" xfId="0" applyFont="1" applyFill="1" applyBorder="1" applyAlignment="1" applyProtection="1">
      <alignment horizontal="center" vertical="center" wrapText="1"/>
      <protection locked="0"/>
    </xf>
    <xf numFmtId="172" fontId="3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9" xfId="0" applyFont="1" applyFill="1" applyBorder="1" applyAlignment="1" applyProtection="1">
      <alignment horizontal="center" vertical="center" wrapText="1"/>
      <protection locked="0"/>
    </xf>
    <xf numFmtId="174" fontId="3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4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9" fillId="29" borderId="34" xfId="0" applyFont="1" applyFill="1" applyBorder="1" applyAlignment="1" applyProtection="1">
      <alignment horizontal="center" vertical="center" wrapText="1"/>
      <protection locked="0"/>
    </xf>
    <xf numFmtId="0" fontId="39" fillId="29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34" xfId="0" applyFont="1" applyFill="1" applyBorder="1" applyAlignment="1">
      <alignment horizontal="center" vertical="center" wrapText="1"/>
    </xf>
    <xf numFmtId="0" fontId="40" fillId="29" borderId="34" xfId="0" applyFont="1" applyFill="1" applyBorder="1" applyAlignment="1">
      <alignment horizontal="center" vertical="center" wrapText="1"/>
    </xf>
    <xf numFmtId="174" fontId="39" fillId="29" borderId="34" xfId="0" applyNumberFormat="1" applyFont="1" applyFill="1" applyBorder="1" applyAlignment="1" applyProtection="1">
      <alignment horizontal="center" vertical="center" wrapText="1"/>
      <protection hidden="1"/>
    </xf>
    <xf numFmtId="14" fontId="39" fillId="29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30" xfId="0" applyFont="1" applyFill="1" applyBorder="1" applyAlignment="1" applyProtection="1">
      <alignment horizontal="center" vertical="center" wrapText="1"/>
      <protection locked="0"/>
    </xf>
    <xf numFmtId="3" fontId="39" fillId="29" borderId="30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26" xfId="0" applyFont="1" applyFill="1" applyBorder="1" applyAlignment="1" applyProtection="1">
      <alignment horizontal="center" vertical="center" wrapText="1"/>
      <protection locked="0"/>
    </xf>
    <xf numFmtId="1" fontId="40" fillId="29" borderId="26" xfId="147" applyNumberFormat="1" applyFont="1" applyFill="1" applyBorder="1" applyAlignment="1" applyProtection="1">
      <alignment horizontal="center" vertical="center" wrapText="1"/>
      <protection locked="0"/>
    </xf>
    <xf numFmtId="14" fontId="39" fillId="29" borderId="3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174" fontId="40" fillId="29" borderId="34" xfId="0" applyNumberFormat="1" applyFont="1" applyFill="1" applyBorder="1" applyAlignment="1">
      <alignment horizontal="center" vertical="center" wrapText="1"/>
    </xf>
    <xf numFmtId="0" fontId="39" fillId="29" borderId="35" xfId="0" applyFont="1" applyFill="1" applyBorder="1" applyAlignment="1">
      <alignment horizontal="center" vertical="center" wrapText="1"/>
    </xf>
    <xf numFmtId="0" fontId="46" fillId="29" borderId="35" xfId="0" applyNumberFormat="1" applyFont="1" applyFill="1" applyBorder="1" applyAlignment="1">
      <alignment horizontal="center" vertical="center" wrapText="1"/>
    </xf>
    <xf numFmtId="49" fontId="39" fillId="29" borderId="31" xfId="0" applyNumberFormat="1" applyFont="1" applyFill="1" applyBorder="1" applyAlignment="1" applyProtection="1">
      <alignment horizontal="center" vertical="center" wrapText="1"/>
      <protection locked="0"/>
    </xf>
    <xf numFmtId="0" fontId="45" fillId="29" borderId="0" xfId="0" applyFont="1" applyFill="1" applyAlignment="1" applyProtection="1">
      <alignment horizontal="center" vertical="center" wrapText="1"/>
      <protection locked="0"/>
    </xf>
    <xf numFmtId="174" fontId="39" fillId="29" borderId="30" xfId="0" applyNumberFormat="1" applyFont="1" applyFill="1" applyBorder="1" applyAlignment="1" applyProtection="1">
      <alignment horizontal="center" vertical="center" wrapText="1"/>
      <protection hidden="1"/>
    </xf>
    <xf numFmtId="0" fontId="40" fillId="29" borderId="30" xfId="0" applyNumberFormat="1" applyFont="1" applyFill="1" applyBorder="1" applyAlignment="1">
      <alignment horizontal="center" vertical="center" wrapText="1"/>
    </xf>
    <xf numFmtId="0" fontId="39" fillId="29" borderId="35" xfId="0" applyFont="1" applyFill="1" applyBorder="1" applyAlignment="1" applyProtection="1">
      <alignment horizontal="center" vertical="center" wrapText="1"/>
      <protection locked="0"/>
    </xf>
    <xf numFmtId="0" fontId="39" fillId="29" borderId="30" xfId="0" applyFont="1" applyFill="1" applyBorder="1" applyAlignment="1">
      <alignment horizontal="center" vertical="center" wrapText="1"/>
    </xf>
    <xf numFmtId="14" fontId="39" fillId="29" borderId="32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26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28" xfId="0" applyFont="1" applyFill="1" applyBorder="1" applyAlignment="1" applyProtection="1">
      <alignment horizontal="center" vertical="center" wrapText="1"/>
      <protection locked="0"/>
    </xf>
    <xf numFmtId="174" fontId="40" fillId="29" borderId="28" xfId="0" applyNumberFormat="1" applyFont="1" applyFill="1" applyBorder="1" applyAlignment="1" applyProtection="1">
      <alignment horizontal="center" vertical="center" wrapText="1"/>
      <protection hidden="1"/>
    </xf>
    <xf numFmtId="174" fontId="39" fillId="29" borderId="28" xfId="0" applyNumberFormat="1" applyFont="1" applyFill="1" applyBorder="1" applyAlignment="1" applyProtection="1">
      <alignment horizontal="center" vertical="center" wrapText="1"/>
      <protection hidden="1"/>
    </xf>
    <xf numFmtId="14" fontId="39" fillId="29" borderId="28" xfId="0" applyNumberFormat="1" applyFont="1" applyFill="1" applyBorder="1" applyAlignment="1" applyProtection="1">
      <alignment horizontal="center" vertical="center" wrapText="1"/>
      <protection locked="0"/>
    </xf>
    <xf numFmtId="0" fontId="40" fillId="29" borderId="26" xfId="0" applyNumberFormat="1" applyFont="1" applyFill="1" applyBorder="1" applyAlignment="1">
      <alignment horizontal="center" vertical="center" wrapText="1"/>
    </xf>
    <xf numFmtId="0" fontId="39" fillId="29" borderId="26" xfId="0" applyFont="1" applyFill="1" applyBorder="1" applyAlignment="1" applyProtection="1">
      <alignment horizontal="center" vertical="center" wrapText="1"/>
      <protection hidden="1"/>
    </xf>
    <xf numFmtId="0" fontId="39" fillId="29" borderId="25" xfId="0" applyFont="1" applyFill="1" applyBorder="1" applyAlignment="1" applyProtection="1">
      <alignment horizontal="center" vertical="center" wrapText="1"/>
      <protection locked="0"/>
    </xf>
    <xf numFmtId="14" fontId="39" fillId="29" borderId="25" xfId="0" applyNumberFormat="1" applyFont="1" applyFill="1" applyBorder="1" applyAlignment="1" applyProtection="1">
      <alignment horizontal="center" vertical="center" wrapText="1"/>
      <protection locked="0"/>
    </xf>
    <xf numFmtId="172" fontId="39" fillId="29" borderId="25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25" xfId="0" applyNumberFormat="1" applyFont="1" applyFill="1" applyBorder="1" applyAlignment="1" applyProtection="1">
      <alignment horizontal="center" vertical="center" wrapText="1"/>
      <protection locked="0"/>
    </xf>
    <xf numFmtId="49" fontId="39" fillId="29" borderId="28" xfId="0" applyNumberFormat="1" applyFont="1" applyFill="1" applyBorder="1" applyAlignment="1">
      <alignment horizontal="center" vertical="center" wrapText="1"/>
    </xf>
    <xf numFmtId="0" fontId="41" fillId="29" borderId="0" xfId="0" applyFont="1" applyFill="1"/>
    <xf numFmtId="0" fontId="40" fillId="29" borderId="36" xfId="0" applyFont="1" applyFill="1" applyBorder="1" applyAlignment="1" applyProtection="1">
      <alignment horizontal="center" vertical="center" wrapText="1"/>
      <protection locked="0"/>
    </xf>
    <xf numFmtId="14" fontId="39" fillId="29" borderId="27" xfId="0" applyNumberFormat="1" applyFont="1" applyFill="1" applyBorder="1" applyAlignment="1" applyProtection="1">
      <alignment horizontal="center" vertical="center" wrapText="1"/>
      <protection locked="0"/>
    </xf>
    <xf numFmtId="14" fontId="39" fillId="29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29" borderId="13" xfId="0" applyNumberFormat="1" applyFont="1" applyFill="1" applyBorder="1" applyAlignment="1">
      <alignment horizontal="center" vertical="center" wrapText="1"/>
    </xf>
    <xf numFmtId="49" fontId="39" fillId="29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9" borderId="27" xfId="0" applyNumberFormat="1" applyFont="1" applyFill="1" applyBorder="1" applyAlignment="1">
      <alignment horizontal="center" vertical="center" wrapText="1"/>
    </xf>
    <xf numFmtId="0" fontId="39" fillId="29" borderId="36" xfId="0" applyFont="1" applyFill="1" applyBorder="1" applyAlignment="1" applyProtection="1">
      <alignment horizontal="center" vertical="center" wrapText="1"/>
      <protection locked="0"/>
    </xf>
    <xf numFmtId="0" fontId="39" fillId="29" borderId="36" xfId="0" applyNumberFormat="1" applyFont="1" applyFill="1" applyBorder="1" applyAlignment="1" applyProtection="1">
      <alignment horizontal="center" vertical="center" wrapText="1"/>
      <protection locked="0"/>
    </xf>
    <xf numFmtId="49" fontId="39" fillId="29" borderId="36" xfId="0" applyNumberFormat="1" applyFont="1" applyFill="1" applyBorder="1" applyAlignment="1">
      <alignment horizontal="center" vertical="center" wrapText="1"/>
    </xf>
    <xf numFmtId="0" fontId="45" fillId="29" borderId="36" xfId="0" applyFont="1" applyFill="1" applyBorder="1" applyAlignment="1" applyProtection="1">
      <alignment horizontal="center" vertical="center" wrapText="1"/>
      <protection locked="0"/>
    </xf>
    <xf numFmtId="174" fontId="39" fillId="29" borderId="36" xfId="0" applyNumberFormat="1" applyFont="1" applyFill="1" applyBorder="1" applyAlignment="1" applyProtection="1">
      <alignment horizontal="center" vertical="center" wrapText="1"/>
      <protection hidden="1"/>
    </xf>
    <xf numFmtId="14" fontId="39" fillId="29" borderId="36" xfId="0" applyNumberFormat="1" applyFont="1" applyFill="1" applyBorder="1" applyAlignment="1" applyProtection="1">
      <alignment horizontal="center" vertical="center" wrapText="1"/>
      <protection locked="0"/>
    </xf>
    <xf numFmtId="172" fontId="39" fillId="29" borderId="36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36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36" xfId="0" applyFont="1" applyFill="1" applyBorder="1" applyAlignment="1">
      <alignment horizontal="center" vertical="center" wrapText="1"/>
    </xf>
    <xf numFmtId="0" fontId="40" fillId="29" borderId="36" xfId="0" applyNumberFormat="1" applyFont="1" applyFill="1" applyBorder="1" applyAlignment="1">
      <alignment horizontal="center" vertical="center" wrapText="1"/>
    </xf>
    <xf numFmtId="0" fontId="39" fillId="29" borderId="0" xfId="0" applyFont="1" applyFill="1" applyBorder="1" applyAlignment="1">
      <alignment horizontal="center" vertical="center" wrapText="1"/>
    </xf>
    <xf numFmtId="0" fontId="39" fillId="29" borderId="0" xfId="0" applyFont="1" applyFill="1" applyBorder="1" applyAlignment="1" applyProtection="1">
      <alignment horizontal="center" vertical="center" wrapText="1"/>
      <protection locked="0"/>
    </xf>
    <xf numFmtId="0" fontId="39" fillId="29" borderId="0" xfId="0" applyFont="1" applyFill="1" applyBorder="1" applyAlignment="1" applyProtection="1">
      <alignment horizontal="center" vertical="center" wrapText="1"/>
      <protection hidden="1"/>
    </xf>
    <xf numFmtId="14" fontId="39" fillId="29" borderId="0" xfId="0" applyNumberFormat="1" applyFont="1" applyFill="1" applyBorder="1" applyAlignment="1" applyProtection="1">
      <alignment horizontal="center" vertical="center" wrapText="1"/>
      <protection locked="0"/>
    </xf>
    <xf numFmtId="172" fontId="39" fillId="29" borderId="0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29" borderId="0" xfId="0" applyFont="1" applyFill="1" applyBorder="1" applyAlignment="1" applyProtection="1">
      <alignment horizontal="center" vertical="center" wrapText="1"/>
      <protection locked="0"/>
    </xf>
    <xf numFmtId="0" fontId="39" fillId="29" borderId="32" xfId="0" applyFont="1" applyFill="1" applyBorder="1" applyAlignment="1" applyProtection="1">
      <alignment horizontal="center" vertical="center" wrapText="1"/>
      <protection locked="0"/>
    </xf>
    <xf numFmtId="174" fontId="39" fillId="29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5" xfId="147" applyNumberFormat="1" applyFont="1" applyFill="1" applyBorder="1" applyAlignment="1" applyProtection="1">
      <alignment horizontal="center" vertical="top" wrapText="1"/>
      <protection locked="0"/>
    </xf>
    <xf numFmtId="49" fontId="37" fillId="0" borderId="19" xfId="147" applyNumberFormat="1" applyFont="1" applyFill="1" applyBorder="1" applyAlignment="1" applyProtection="1">
      <alignment horizontal="center" vertical="top" wrapText="1"/>
      <protection locked="0"/>
    </xf>
    <xf numFmtId="49" fontId="37" fillId="0" borderId="13" xfId="147" applyNumberFormat="1" applyFont="1" applyFill="1" applyBorder="1" applyAlignment="1" applyProtection="1">
      <alignment horizontal="center" vertical="top" wrapText="1"/>
      <protection locked="0"/>
    </xf>
    <xf numFmtId="49" fontId="37" fillId="0" borderId="14" xfId="147" applyNumberFormat="1" applyFont="1" applyFill="1" applyBorder="1" applyAlignment="1" applyProtection="1">
      <alignment horizontal="center" vertical="top" wrapText="1"/>
      <protection locked="0"/>
    </xf>
    <xf numFmtId="49" fontId="37" fillId="0" borderId="16" xfId="147" applyNumberFormat="1" applyFont="1" applyFill="1" applyBorder="1" applyAlignment="1" applyProtection="1">
      <alignment horizontal="center" vertical="top" wrapText="1"/>
      <protection locked="0"/>
    </xf>
    <xf numFmtId="171" fontId="37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37" fillId="0" borderId="17" xfId="147" applyNumberFormat="1" applyFont="1" applyFill="1" applyBorder="1" applyAlignment="1" applyProtection="1">
      <alignment horizontal="center" vertical="top" wrapText="1"/>
      <protection locked="0"/>
    </xf>
    <xf numFmtId="49" fontId="37" fillId="29" borderId="16" xfId="147" applyNumberFormat="1" applyFont="1" applyFill="1" applyBorder="1" applyAlignment="1" applyProtection="1">
      <alignment horizontal="center" vertical="top" wrapText="1"/>
      <protection locked="0"/>
    </xf>
    <xf numFmtId="49" fontId="37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37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37" fillId="0" borderId="16" xfId="0" applyNumberFormat="1" applyFont="1" applyFill="1" applyBorder="1" applyAlignment="1" applyProtection="1">
      <alignment horizontal="center" vertical="top" wrapText="1"/>
      <protection locked="0"/>
    </xf>
    <xf numFmtId="171" fontId="37" fillId="0" borderId="15" xfId="149" applyNumberFormat="1" applyFont="1" applyFill="1" applyBorder="1" applyAlignment="1" applyProtection="1">
      <alignment horizontal="center" vertical="top" wrapText="1"/>
      <protection locked="0"/>
    </xf>
    <xf numFmtId="171" fontId="37" fillId="0" borderId="13" xfId="149" applyNumberFormat="1" applyFont="1" applyFill="1" applyBorder="1" applyAlignment="1" applyProtection="1">
      <alignment horizontal="center" vertical="top" wrapText="1"/>
      <protection locked="0"/>
    </xf>
    <xf numFmtId="4" fontId="37" fillId="0" borderId="15" xfId="147" applyNumberFormat="1" applyFont="1" applyFill="1" applyBorder="1" applyAlignment="1" applyProtection="1">
      <alignment horizontal="center" vertical="top" wrapText="1"/>
      <protection locked="0"/>
    </xf>
    <xf numFmtId="4" fontId="37" fillId="0" borderId="13" xfId="147" applyNumberFormat="1" applyFont="1" applyFill="1" applyBorder="1" applyAlignment="1" applyProtection="1">
      <alignment horizontal="center" vertical="top" wrapText="1"/>
      <protection locked="0"/>
    </xf>
    <xf numFmtId="172" fontId="37" fillId="28" borderId="12" xfId="147" applyNumberFormat="1" applyFont="1" applyFill="1" applyBorder="1" applyAlignment="1" applyProtection="1">
      <alignment horizontal="center" vertical="top" wrapText="1"/>
      <protection locked="0"/>
    </xf>
    <xf numFmtId="172" fontId="37" fillId="0" borderId="12" xfId="147" applyNumberFormat="1" applyFont="1" applyFill="1" applyBorder="1" applyAlignment="1" applyProtection="1">
      <alignment horizontal="center" vertical="top" wrapText="1"/>
      <protection locked="0"/>
    </xf>
    <xf numFmtId="171" fontId="37" fillId="0" borderId="15" xfId="0" applyNumberFormat="1" applyFont="1" applyFill="1" applyBorder="1" applyAlignment="1" applyProtection="1">
      <alignment horizontal="center" vertical="top" wrapText="1"/>
      <protection locked="0"/>
    </xf>
    <xf numFmtId="171" fontId="37" fillId="0" borderId="13" xfId="0" applyNumberFormat="1" applyFont="1" applyFill="1" applyBorder="1" applyAlignment="1" applyProtection="1">
      <alignment horizontal="center" vertical="top" wrapText="1"/>
      <protection locked="0"/>
    </xf>
    <xf numFmtId="173" fontId="37" fillId="0" borderId="15" xfId="147" applyNumberFormat="1" applyFont="1" applyFill="1" applyBorder="1" applyAlignment="1" applyProtection="1">
      <alignment horizontal="center" vertical="top" wrapText="1"/>
      <protection locked="0"/>
    </xf>
    <xf numFmtId="173" fontId="37" fillId="0" borderId="13" xfId="147" applyNumberFormat="1" applyFont="1" applyFill="1" applyBorder="1" applyAlignment="1" applyProtection="1">
      <alignment horizontal="center" vertical="top" wrapText="1"/>
      <protection locked="0"/>
    </xf>
    <xf numFmtId="4" fontId="37" fillId="0" borderId="19" xfId="147" applyNumberFormat="1" applyFont="1" applyFill="1" applyBorder="1" applyAlignment="1" applyProtection="1">
      <alignment horizontal="center" vertical="top" wrapText="1"/>
      <protection locked="0"/>
    </xf>
    <xf numFmtId="4" fontId="37" fillId="0" borderId="20" xfId="147" applyNumberFormat="1" applyFont="1" applyFill="1" applyBorder="1" applyAlignment="1" applyProtection="1">
      <alignment horizontal="center" vertical="center" wrapText="1"/>
      <protection locked="0"/>
    </xf>
    <xf numFmtId="4" fontId="37" fillId="0" borderId="21" xfId="147" applyNumberFormat="1" applyFont="1" applyFill="1" applyBorder="1" applyAlignment="1" applyProtection="1">
      <alignment horizontal="center" vertical="center" wrapText="1"/>
      <protection locked="0"/>
    </xf>
    <xf numFmtId="4" fontId="37" fillId="0" borderId="22" xfId="147" applyNumberFormat="1" applyFont="1" applyFill="1" applyBorder="1" applyAlignment="1" applyProtection="1">
      <alignment horizontal="center" vertical="center" wrapText="1"/>
      <protection locked="0"/>
    </xf>
    <xf numFmtId="4" fontId="37" fillId="0" borderId="23" xfId="147" applyNumberFormat="1" applyFont="1" applyFill="1" applyBorder="1" applyAlignment="1" applyProtection="1">
      <alignment horizontal="center" vertical="center" wrapText="1"/>
      <protection locked="0"/>
    </xf>
    <xf numFmtId="4" fontId="37" fillId="0" borderId="18" xfId="147" applyNumberFormat="1" applyFont="1" applyFill="1" applyBorder="1" applyAlignment="1" applyProtection="1">
      <alignment horizontal="center" vertical="center" wrapText="1"/>
      <protection locked="0"/>
    </xf>
    <xf numFmtId="4" fontId="37" fillId="0" borderId="24" xfId="147" applyNumberFormat="1" applyFont="1" applyFill="1" applyBorder="1" applyAlignment="1" applyProtection="1">
      <alignment horizontal="center" vertical="center" wrapText="1"/>
      <protection locked="0"/>
    </xf>
  </cellXfs>
  <cellStyles count="151">
    <cellStyle name="_149_942 - Отчет об исполнении ГКПЗ ОАО АЭК Комиэнерго за 2006 год" xfId="1"/>
    <cellStyle name="_ИСП 2006 свод" xfId="2"/>
    <cellStyle name="_МОЭСК корректировка ГКПЗ 2006 обраб" xfId="3"/>
    <cellStyle name="_МОЭСК отчет ГД за 2006" xfId="4"/>
    <cellStyle name="_МРСК Сибири отчет за 2006" xfId="5"/>
    <cellStyle name="_МРСК ЦиСК отчет за 2006" xfId="6"/>
    <cellStyle name="_Отчет в МРСК_1149_2006_Псковэнерго (V.3)" xfId="7"/>
    <cellStyle name="_Отчет исполнения ГКПЗ за 2006г" xfId="8"/>
    <cellStyle name="_Отчет ЛЭ_2006_по форме МРСК" xfId="9"/>
    <cellStyle name="_Отчет МРСК С-З за 2006 год" xfId="10"/>
    <cellStyle name="_Отчет о выполнении ГКПЗ за 2006" xfId="11"/>
    <cellStyle name="_отчет об исполнении ГКПЗ ОАО Колэнерго(МРСК) 2006г." xfId="12"/>
    <cellStyle name="_ЮСК отчет за 2006" xfId="13"/>
    <cellStyle name="20% - Акцент1 2" xfId="14"/>
    <cellStyle name="20% - Акцент2 2" xfId="15"/>
    <cellStyle name="20% - Акцент3 2" xfId="16"/>
    <cellStyle name="20% - Акцент4 2" xfId="17"/>
    <cellStyle name="20% - Акцент5 2" xfId="18"/>
    <cellStyle name="20% - Акцент6 2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Normal" xfId="150"/>
    <cellStyle name="Normal 2" xfId="32"/>
    <cellStyle name="S0" xfId="33"/>
    <cellStyle name="S3_Лист4 (2)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Беззащитный" xfId="41"/>
    <cellStyle name="Ввод  2" xfId="42"/>
    <cellStyle name="Вывод 2" xfId="43"/>
    <cellStyle name="Вычисление 2" xfId="44"/>
    <cellStyle name="Заголовок 1 2" xfId="45"/>
    <cellStyle name="Заголовок 2 2" xfId="46"/>
    <cellStyle name="Заголовок 3 2" xfId="47"/>
    <cellStyle name="Заголовок 4 2" xfId="48"/>
    <cellStyle name="ЗаголовокСтолбца" xfId="49"/>
    <cellStyle name="Защитный" xfId="50"/>
    <cellStyle name="Значение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56"/>
    <cellStyle name="Обычный 2" xfId="57"/>
    <cellStyle name="Обычный 2 10" xfId="58"/>
    <cellStyle name="Обычный 2 2" xfId="59"/>
    <cellStyle name="Обычный 2 2 2" xfId="60"/>
    <cellStyle name="Обычный 2 2 3" xfId="61"/>
    <cellStyle name="Обычный 2 2 4" xfId="62"/>
    <cellStyle name="Обычный 2 3" xfId="63"/>
    <cellStyle name="Обычный 2 4" xfId="64"/>
    <cellStyle name="Обычный 2_Доходы, затраты фин" xfId="65"/>
    <cellStyle name="Обычный 3" xfId="66"/>
    <cellStyle name="Обычный 3 2" xfId="67"/>
    <cellStyle name="Обычный 3 3" xfId="68"/>
    <cellStyle name="Обычный 3 4" xfId="69"/>
    <cellStyle name="Обычный 4" xfId="70"/>
    <cellStyle name="Обычный 4 2" xfId="71"/>
    <cellStyle name="Обычный 4 3" xfId="72"/>
    <cellStyle name="Обычный 4 4" xfId="73"/>
    <cellStyle name="Обычный 5" xfId="74"/>
    <cellStyle name="Обычный 6" xfId="75"/>
    <cellStyle name="Обычный_Исполнительный аппарат МРСК Центра и Приволжья" xfId="147"/>
    <cellStyle name="Плохой 2" xfId="76"/>
    <cellStyle name="Поле ввода" xfId="77"/>
    <cellStyle name="Пояснение 2" xfId="78"/>
    <cellStyle name="Примечание 2" xfId="79"/>
    <cellStyle name="Процентный 10" xfId="80"/>
    <cellStyle name="Процентный 10 10" xfId="81"/>
    <cellStyle name="Процентный 10 2" xfId="82"/>
    <cellStyle name="Процентный 11" xfId="83"/>
    <cellStyle name="Процентный 11 2" xfId="84"/>
    <cellStyle name="Процентный 12" xfId="85"/>
    <cellStyle name="Процентный 13" xfId="86"/>
    <cellStyle name="Процентный 14" xfId="87"/>
    <cellStyle name="Процентный 15" xfId="88"/>
    <cellStyle name="Процентный 2" xfId="89"/>
    <cellStyle name="Процентный 2 10" xfId="90"/>
    <cellStyle name="Процентный 2 11" xfId="91"/>
    <cellStyle name="Процентный 2 2" xfId="92"/>
    <cellStyle name="Процентный 2 3" xfId="93"/>
    <cellStyle name="Процентный 2 4" xfId="94"/>
    <cellStyle name="Процентный 2 5" xfId="95"/>
    <cellStyle name="Процентный 2 6" xfId="96"/>
    <cellStyle name="Процентный 2 7" xfId="97"/>
    <cellStyle name="Процентный 2 8" xfId="98"/>
    <cellStyle name="Процентный 2 9" xfId="99"/>
    <cellStyle name="Процентный 3" xfId="100"/>
    <cellStyle name="Процентный 4" xfId="101"/>
    <cellStyle name="Процентный 5" xfId="102"/>
    <cellStyle name="Процентный 6" xfId="103"/>
    <cellStyle name="Процентный 7" xfId="104"/>
    <cellStyle name="Процентный 8" xfId="105"/>
    <cellStyle name="Процентный 9" xfId="106"/>
    <cellStyle name="Связанная ячейка 2" xfId="107"/>
    <cellStyle name="Стиль 1" xfId="108"/>
    <cellStyle name="Стиль 1 2" xfId="109"/>
    <cellStyle name="Стиль 1 2 2" xfId="110"/>
    <cellStyle name="Стиль 1 2 3" xfId="111"/>
    <cellStyle name="Стиль 1 2 4" xfId="112"/>
    <cellStyle name="Стиль 1 3" xfId="113"/>
    <cellStyle name="Стиль 1 4" xfId="114"/>
    <cellStyle name="Текст предупреждения 2" xfId="115"/>
    <cellStyle name="Тысячи [0]_22гк" xfId="116"/>
    <cellStyle name="Тысячи_22гк" xfId="117"/>
    <cellStyle name="Финансовый 10" xfId="118"/>
    <cellStyle name="Финансовый 10 2" xfId="119"/>
    <cellStyle name="Финансовый 11" xfId="120"/>
    <cellStyle name="Финансовый 11 2" xfId="121"/>
    <cellStyle name="Финансовый 12" xfId="122"/>
    <cellStyle name="Финансовый 13" xfId="123"/>
    <cellStyle name="Финансовый 14" xfId="124"/>
    <cellStyle name="Финансовый 15" xfId="125"/>
    <cellStyle name="Финансовый 16" xfId="126"/>
    <cellStyle name="Финансовый 17" xfId="127"/>
    <cellStyle name="Финансовый 18" xfId="148"/>
    <cellStyle name="Финансовый 2" xfId="128"/>
    <cellStyle name="Финансовый 2 10" xfId="129"/>
    <cellStyle name="Финансовый 2 11" xfId="130"/>
    <cellStyle name="Финансовый 2 2" xfId="131"/>
    <cellStyle name="Финансовый 2 2 2" xfId="149"/>
    <cellStyle name="Финансовый 2 3" xfId="132"/>
    <cellStyle name="Финансовый 2 4" xfId="133"/>
    <cellStyle name="Финансовый 2 5" xfId="134"/>
    <cellStyle name="Финансовый 2 6" xfId="135"/>
    <cellStyle name="Финансовый 2 7" xfId="136"/>
    <cellStyle name="Финансовый 2 8" xfId="137"/>
    <cellStyle name="Финансовый 2 9" xfId="138"/>
    <cellStyle name="Финансовый 3" xfId="139"/>
    <cellStyle name="Финансовый 4" xfId="140"/>
    <cellStyle name="Финансовый 5" xfId="141"/>
    <cellStyle name="Финансовый 6" xfId="142"/>
    <cellStyle name="Финансовый 7" xfId="143"/>
    <cellStyle name="Финансовый 8" xfId="144"/>
    <cellStyle name="Финансовый 9" xfId="145"/>
    <cellStyle name="Хороший 2" xfId="146"/>
  </cellStyles>
  <dxfs count="180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  <color rgb="FF3D5D8B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D86"/>
  <sheetViews>
    <sheetView tabSelected="1" zoomScale="70" zoomScaleNormal="70" zoomScaleSheetLayoutView="100" workbookViewId="0">
      <pane ySplit="4" topLeftCell="A5" activePane="bottomLeft" state="frozen"/>
      <selection activeCell="B1" sqref="B1"/>
      <selection pane="bottomLeft" activeCell="A7" sqref="A7"/>
    </sheetView>
  </sheetViews>
  <sheetFormatPr defaultRowHeight="16.5" x14ac:dyDescent="0.3"/>
  <cols>
    <col min="1" max="4" width="9.140625" style="12"/>
    <col min="5" max="5" width="12.140625" style="12" customWidth="1"/>
    <col min="6" max="6" width="9.140625" style="12"/>
    <col min="7" max="7" width="35.42578125" style="12" customWidth="1"/>
    <col min="8" max="8" width="10.28515625" style="12" customWidth="1"/>
    <col min="9" max="9" width="15.7109375" style="12" customWidth="1"/>
    <col min="10" max="10" width="16.5703125" style="12" customWidth="1"/>
    <col min="11" max="11" width="18.5703125" style="12" customWidth="1"/>
    <col min="12" max="12" width="18.42578125" style="12" customWidth="1"/>
    <col min="13" max="13" width="19.42578125" style="12" customWidth="1"/>
    <col min="14" max="14" width="17.28515625" style="12" customWidth="1"/>
    <col min="15" max="15" width="15.28515625" style="12" customWidth="1"/>
    <col min="16" max="16" width="16.7109375" style="12" customWidth="1"/>
    <col min="17" max="17" width="20.5703125" style="12" customWidth="1"/>
    <col min="18" max="18" width="21.7109375" style="12" customWidth="1"/>
    <col min="19" max="19" width="19.5703125" style="12" customWidth="1"/>
    <col min="20" max="20" width="20.140625" style="12" customWidth="1"/>
    <col min="21" max="21" width="21.42578125" style="12" customWidth="1"/>
    <col min="22" max="22" width="13.5703125" style="12" customWidth="1"/>
    <col min="23" max="23" width="14.42578125" style="12" customWidth="1"/>
    <col min="24" max="24" width="18" style="41" customWidth="1"/>
    <col min="25" max="25" width="13.42578125" style="12" customWidth="1"/>
    <col min="26" max="26" width="21" style="12" customWidth="1"/>
    <col min="27" max="27" width="23.140625" style="12" customWidth="1"/>
    <col min="28" max="28" width="16.85546875" style="12" customWidth="1"/>
    <col min="29" max="29" width="13.85546875" style="12" customWidth="1"/>
    <col min="30" max="30" width="30.28515625" style="12" customWidth="1"/>
    <col min="31" max="31" width="15" style="12" customWidth="1"/>
    <col min="32" max="32" width="12.7109375" style="12" customWidth="1"/>
    <col min="33" max="33" width="16.7109375" style="12" customWidth="1"/>
    <col min="34" max="34" width="48.85546875" style="12" customWidth="1"/>
    <col min="35" max="35" width="16.7109375" style="12" customWidth="1"/>
    <col min="36" max="36" width="12.7109375" style="12" customWidth="1"/>
    <col min="37" max="37" width="16.7109375" style="12" customWidth="1"/>
    <col min="38" max="38" width="16.85546875" style="12" customWidth="1"/>
    <col min="39" max="39" width="13.7109375" style="12" customWidth="1"/>
    <col min="40" max="40" width="13.85546875" style="12" customWidth="1"/>
    <col min="41" max="41" width="13.7109375" style="120" customWidth="1"/>
    <col min="42" max="42" width="15.140625" style="12" customWidth="1"/>
    <col min="43" max="43" width="11.42578125" style="12" customWidth="1"/>
    <col min="44" max="44" width="9.140625" style="12"/>
    <col min="45" max="45" width="19.7109375" style="12" customWidth="1"/>
    <col min="46" max="48" width="9.140625" style="12"/>
    <col min="49" max="49" width="15.28515625" style="12" customWidth="1"/>
    <col min="50" max="50" width="16" style="12" customWidth="1"/>
    <col min="51" max="51" width="9.140625" style="12"/>
    <col min="52" max="52" width="17.42578125" style="12" customWidth="1"/>
    <col min="53" max="16384" width="9.140625" style="12"/>
  </cols>
  <sheetData>
    <row r="1" spans="1:52" ht="23.25" x14ac:dyDescent="0.3">
      <c r="A1" s="40" t="s">
        <v>258</v>
      </c>
    </row>
    <row r="2" spans="1:52" ht="66" customHeight="1" x14ac:dyDescent="0.3">
      <c r="A2" s="181" t="s">
        <v>3</v>
      </c>
      <c r="B2" s="181" t="s">
        <v>4</v>
      </c>
      <c r="C2" s="184" t="s">
        <v>42</v>
      </c>
      <c r="D2" s="185"/>
      <c r="E2" s="181" t="s">
        <v>7</v>
      </c>
      <c r="F2" s="181" t="s">
        <v>5</v>
      </c>
      <c r="G2" s="181" t="s">
        <v>0</v>
      </c>
      <c r="H2" s="181" t="s">
        <v>55</v>
      </c>
      <c r="I2" s="181" t="s">
        <v>56</v>
      </c>
      <c r="J2" s="181" t="s">
        <v>57</v>
      </c>
      <c r="K2" s="181" t="s">
        <v>35</v>
      </c>
      <c r="L2" s="181" t="s">
        <v>36</v>
      </c>
      <c r="M2" s="181" t="s">
        <v>1</v>
      </c>
      <c r="N2" s="181" t="s">
        <v>10</v>
      </c>
      <c r="O2" s="194" t="s">
        <v>43</v>
      </c>
      <c r="P2" s="194" t="s">
        <v>44</v>
      </c>
      <c r="Q2" s="203" t="s">
        <v>58</v>
      </c>
      <c r="R2" s="204"/>
      <c r="S2" s="204"/>
      <c r="T2" s="205"/>
      <c r="U2" s="181" t="s">
        <v>11</v>
      </c>
      <c r="V2" s="181" t="s">
        <v>2</v>
      </c>
      <c r="W2" s="181" t="s">
        <v>48</v>
      </c>
      <c r="X2" s="196" t="s">
        <v>59</v>
      </c>
      <c r="Y2" s="197" t="s">
        <v>60</v>
      </c>
      <c r="Z2" s="184" t="s">
        <v>61</v>
      </c>
      <c r="AA2" s="187"/>
      <c r="AB2" s="187"/>
      <c r="AC2" s="185"/>
      <c r="AD2" s="184" t="s">
        <v>45</v>
      </c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8"/>
      <c r="AP2" s="181" t="s">
        <v>46</v>
      </c>
      <c r="AQ2" s="181" t="s">
        <v>12</v>
      </c>
      <c r="AR2" s="189" t="s">
        <v>62</v>
      </c>
      <c r="AS2" s="190"/>
      <c r="AT2" s="190"/>
      <c r="AU2" s="190"/>
      <c r="AV2" s="190"/>
      <c r="AW2" s="190"/>
      <c r="AX2" s="190"/>
      <c r="AY2" s="191"/>
      <c r="AZ2" s="186" t="s">
        <v>6</v>
      </c>
    </row>
    <row r="3" spans="1:52" ht="51" customHeight="1" x14ac:dyDescent="0.3">
      <c r="A3" s="182"/>
      <c r="B3" s="182"/>
      <c r="C3" s="181" t="s">
        <v>8</v>
      </c>
      <c r="D3" s="181" t="s">
        <v>47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202"/>
      <c r="P3" s="202"/>
      <c r="Q3" s="206"/>
      <c r="R3" s="207"/>
      <c r="S3" s="207"/>
      <c r="T3" s="208"/>
      <c r="U3" s="182"/>
      <c r="V3" s="182"/>
      <c r="W3" s="182"/>
      <c r="X3" s="196"/>
      <c r="Y3" s="197"/>
      <c r="Z3" s="181" t="s">
        <v>63</v>
      </c>
      <c r="AA3" s="181" t="s">
        <v>49</v>
      </c>
      <c r="AB3" s="181" t="s">
        <v>50</v>
      </c>
      <c r="AC3" s="181" t="s">
        <v>51</v>
      </c>
      <c r="AD3" s="181" t="s">
        <v>34</v>
      </c>
      <c r="AE3" s="181" t="s">
        <v>37</v>
      </c>
      <c r="AF3" s="184" t="s">
        <v>52</v>
      </c>
      <c r="AG3" s="185"/>
      <c r="AH3" s="181" t="s">
        <v>74</v>
      </c>
      <c r="AI3" s="181" t="s">
        <v>75</v>
      </c>
      <c r="AJ3" s="181" t="s">
        <v>38</v>
      </c>
      <c r="AK3" s="184" t="s">
        <v>53</v>
      </c>
      <c r="AL3" s="185"/>
      <c r="AM3" s="194" t="s">
        <v>41</v>
      </c>
      <c r="AN3" s="181" t="s">
        <v>64</v>
      </c>
      <c r="AO3" s="200" t="s">
        <v>65</v>
      </c>
      <c r="AP3" s="182"/>
      <c r="AQ3" s="182"/>
      <c r="AR3" s="198" t="s">
        <v>66</v>
      </c>
      <c r="AS3" s="198" t="s">
        <v>67</v>
      </c>
      <c r="AT3" s="198" t="s">
        <v>68</v>
      </c>
      <c r="AU3" s="198" t="s">
        <v>69</v>
      </c>
      <c r="AV3" s="198" t="s">
        <v>70</v>
      </c>
      <c r="AW3" s="192" t="s">
        <v>71</v>
      </c>
      <c r="AX3" s="192" t="s">
        <v>72</v>
      </c>
      <c r="AY3" s="198" t="s">
        <v>73</v>
      </c>
      <c r="AZ3" s="186"/>
    </row>
    <row r="4" spans="1:52" ht="59.25" customHeight="1" x14ac:dyDescent="0.3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95"/>
      <c r="P4" s="195"/>
      <c r="Q4" s="13">
        <v>2022</v>
      </c>
      <c r="R4" s="13" t="s">
        <v>76</v>
      </c>
      <c r="S4" s="13" t="s">
        <v>77</v>
      </c>
      <c r="T4" s="13" t="s">
        <v>78</v>
      </c>
      <c r="U4" s="183"/>
      <c r="V4" s="183"/>
      <c r="W4" s="183"/>
      <c r="X4" s="196"/>
      <c r="Y4" s="197"/>
      <c r="Z4" s="183"/>
      <c r="AA4" s="183"/>
      <c r="AB4" s="183"/>
      <c r="AC4" s="183"/>
      <c r="AD4" s="183"/>
      <c r="AE4" s="183"/>
      <c r="AF4" s="15" t="s">
        <v>54</v>
      </c>
      <c r="AG4" s="15" t="s">
        <v>40</v>
      </c>
      <c r="AH4" s="183"/>
      <c r="AI4" s="183"/>
      <c r="AJ4" s="183"/>
      <c r="AK4" s="15" t="s">
        <v>39</v>
      </c>
      <c r="AL4" s="15" t="s">
        <v>40</v>
      </c>
      <c r="AM4" s="195"/>
      <c r="AN4" s="183"/>
      <c r="AO4" s="201"/>
      <c r="AP4" s="183"/>
      <c r="AQ4" s="183"/>
      <c r="AR4" s="199"/>
      <c r="AS4" s="199"/>
      <c r="AT4" s="199"/>
      <c r="AU4" s="199"/>
      <c r="AV4" s="199"/>
      <c r="AW4" s="193"/>
      <c r="AX4" s="193"/>
      <c r="AY4" s="199"/>
      <c r="AZ4" s="186"/>
    </row>
    <row r="5" spans="1:52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42">
        <v>24</v>
      </c>
      <c r="Y5" s="14">
        <v>25</v>
      </c>
      <c r="Z5" s="14">
        <v>26</v>
      </c>
      <c r="AA5" s="14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  <c r="AJ5" s="14">
        <v>36</v>
      </c>
      <c r="AK5" s="14">
        <v>37</v>
      </c>
      <c r="AL5" s="14">
        <v>38</v>
      </c>
      <c r="AM5" s="14">
        <v>39</v>
      </c>
      <c r="AN5" s="14">
        <v>40</v>
      </c>
      <c r="AO5" s="14">
        <v>41</v>
      </c>
      <c r="AP5" s="14">
        <v>42</v>
      </c>
      <c r="AQ5" s="14">
        <v>43</v>
      </c>
      <c r="AR5" s="14">
        <v>44</v>
      </c>
      <c r="AS5" s="14">
        <v>45</v>
      </c>
      <c r="AT5" s="14">
        <v>46</v>
      </c>
      <c r="AU5" s="14">
        <v>47</v>
      </c>
      <c r="AV5" s="14">
        <v>48</v>
      </c>
      <c r="AW5" s="14">
        <v>49</v>
      </c>
      <c r="AX5" s="14">
        <v>50</v>
      </c>
      <c r="AY5" s="14">
        <v>51</v>
      </c>
      <c r="AZ5" s="26">
        <v>52</v>
      </c>
    </row>
    <row r="6" spans="1:52" s="32" customFormat="1" ht="47.25" customHeight="1" x14ac:dyDescent="0.25">
      <c r="A6" s="20">
        <v>7</v>
      </c>
      <c r="B6" s="21">
        <v>71</v>
      </c>
      <c r="C6" s="20" t="s">
        <v>79</v>
      </c>
      <c r="D6" s="20" t="s">
        <v>80</v>
      </c>
      <c r="E6" s="20" t="s">
        <v>85</v>
      </c>
      <c r="F6" s="20">
        <v>1</v>
      </c>
      <c r="G6" s="20" t="s">
        <v>204</v>
      </c>
      <c r="H6" s="27" t="s">
        <v>86</v>
      </c>
      <c r="I6" s="27" t="s">
        <v>86</v>
      </c>
      <c r="J6" s="28">
        <v>2</v>
      </c>
      <c r="K6" s="28"/>
      <c r="L6" s="28" t="s">
        <v>81</v>
      </c>
      <c r="M6" s="28" t="s">
        <v>82</v>
      </c>
      <c r="N6" s="28" t="s">
        <v>84</v>
      </c>
      <c r="O6" s="29">
        <v>1010</v>
      </c>
      <c r="P6" s="29">
        <f t="shared" ref="P6:P9" si="0">O6*120/100</f>
        <v>1212</v>
      </c>
      <c r="Q6" s="29">
        <v>606</v>
      </c>
      <c r="R6" s="29">
        <v>606</v>
      </c>
      <c r="S6" s="29">
        <v>0</v>
      </c>
      <c r="T6" s="30">
        <v>0</v>
      </c>
      <c r="U6" s="20" t="s">
        <v>168</v>
      </c>
      <c r="V6" s="20" t="s">
        <v>79</v>
      </c>
      <c r="W6" s="20" t="s">
        <v>167</v>
      </c>
      <c r="X6" s="31">
        <v>44691</v>
      </c>
      <c r="Y6" s="31">
        <v>44732</v>
      </c>
      <c r="Z6" s="20" t="s">
        <v>87</v>
      </c>
      <c r="AA6" s="23" t="s">
        <v>87</v>
      </c>
      <c r="AB6" s="24" t="s">
        <v>87</v>
      </c>
      <c r="AC6" s="20" t="s">
        <v>87</v>
      </c>
      <c r="AD6" s="20" t="s">
        <v>204</v>
      </c>
      <c r="AE6" s="20" t="s">
        <v>174</v>
      </c>
      <c r="AF6" s="20">
        <v>876</v>
      </c>
      <c r="AG6" s="20" t="s">
        <v>175</v>
      </c>
      <c r="AH6" s="24" t="s">
        <v>87</v>
      </c>
      <c r="AI6" s="20" t="s">
        <v>87</v>
      </c>
      <c r="AJ6" s="20">
        <v>1</v>
      </c>
      <c r="AK6" s="22">
        <v>65401000000</v>
      </c>
      <c r="AL6" s="20" t="s">
        <v>189</v>
      </c>
      <c r="AM6" s="31">
        <v>44744</v>
      </c>
      <c r="AN6" s="31">
        <v>44744</v>
      </c>
      <c r="AO6" s="31">
        <v>45077</v>
      </c>
      <c r="AP6" s="28" t="s">
        <v>194</v>
      </c>
      <c r="AQ6" s="16"/>
      <c r="AR6" s="16"/>
      <c r="AS6" s="17"/>
      <c r="AT6" s="18"/>
      <c r="AU6" s="19"/>
      <c r="AV6" s="16"/>
      <c r="AW6" s="16"/>
      <c r="AX6" s="16"/>
      <c r="AY6" s="16"/>
      <c r="AZ6" s="23"/>
    </row>
    <row r="7" spans="1:52" s="32" customFormat="1" ht="66" customHeight="1" x14ac:dyDescent="0.25">
      <c r="A7" s="20">
        <v>7</v>
      </c>
      <c r="B7" s="21">
        <v>72</v>
      </c>
      <c r="C7" s="20" t="s">
        <v>79</v>
      </c>
      <c r="D7" s="20" t="s">
        <v>80</v>
      </c>
      <c r="E7" s="20" t="s">
        <v>85</v>
      </c>
      <c r="F7" s="20">
        <v>1</v>
      </c>
      <c r="G7" s="129" t="s">
        <v>303</v>
      </c>
      <c r="H7" s="154" t="s">
        <v>305</v>
      </c>
      <c r="I7" s="154" t="s">
        <v>305</v>
      </c>
      <c r="J7" s="28">
        <v>2</v>
      </c>
      <c r="K7" s="28"/>
      <c r="L7" s="28" t="s">
        <v>81</v>
      </c>
      <c r="M7" s="28" t="s">
        <v>82</v>
      </c>
      <c r="N7" s="28" t="s">
        <v>84</v>
      </c>
      <c r="O7" s="145">
        <v>565.37</v>
      </c>
      <c r="P7" s="145">
        <f>O7*120/100</f>
        <v>678.44399999999996</v>
      </c>
      <c r="Q7" s="145">
        <v>678.44399999999996</v>
      </c>
      <c r="R7" s="145">
        <v>0</v>
      </c>
      <c r="S7" s="29">
        <v>0</v>
      </c>
      <c r="T7" s="30">
        <v>0</v>
      </c>
      <c r="U7" s="20" t="s">
        <v>168</v>
      </c>
      <c r="V7" s="20" t="s">
        <v>79</v>
      </c>
      <c r="W7" s="20" t="s">
        <v>167</v>
      </c>
      <c r="X7" s="147">
        <v>44701</v>
      </c>
      <c r="Y7" s="147">
        <v>44722</v>
      </c>
      <c r="Z7" s="20" t="s">
        <v>87</v>
      </c>
      <c r="AA7" s="23" t="s">
        <v>87</v>
      </c>
      <c r="AB7" s="24" t="s">
        <v>87</v>
      </c>
      <c r="AC7" s="20" t="s">
        <v>87</v>
      </c>
      <c r="AD7" s="129" t="s">
        <v>303</v>
      </c>
      <c r="AE7" s="20" t="s">
        <v>174</v>
      </c>
      <c r="AF7" s="20">
        <v>876</v>
      </c>
      <c r="AG7" s="129" t="s">
        <v>304</v>
      </c>
      <c r="AH7" s="24" t="s">
        <v>87</v>
      </c>
      <c r="AI7" s="20" t="s">
        <v>87</v>
      </c>
      <c r="AJ7" s="129">
        <v>1400</v>
      </c>
      <c r="AK7" s="22">
        <v>65401000000</v>
      </c>
      <c r="AL7" s="20" t="s">
        <v>189</v>
      </c>
      <c r="AM7" s="147">
        <v>44733</v>
      </c>
      <c r="AN7" s="147">
        <v>44733</v>
      </c>
      <c r="AO7" s="147">
        <v>44773</v>
      </c>
      <c r="AP7" s="144">
        <v>2022</v>
      </c>
      <c r="AQ7" s="16"/>
      <c r="AR7" s="16"/>
      <c r="AS7" s="17"/>
      <c r="AT7" s="18"/>
      <c r="AU7" s="19"/>
      <c r="AV7" s="16"/>
      <c r="AW7" s="16"/>
      <c r="AX7" s="16"/>
      <c r="AY7" s="16"/>
      <c r="AZ7" s="148" t="s">
        <v>302</v>
      </c>
    </row>
    <row r="8" spans="1:52" s="32" customFormat="1" ht="47.25" customHeight="1" x14ac:dyDescent="0.25">
      <c r="A8" s="20">
        <v>7</v>
      </c>
      <c r="B8" s="21">
        <v>73</v>
      </c>
      <c r="C8" s="20" t="s">
        <v>79</v>
      </c>
      <c r="D8" s="20" t="s">
        <v>80</v>
      </c>
      <c r="E8" s="20" t="s">
        <v>88</v>
      </c>
      <c r="F8" s="20">
        <v>1</v>
      </c>
      <c r="G8" s="20" t="s">
        <v>91</v>
      </c>
      <c r="H8" s="27" t="s">
        <v>89</v>
      </c>
      <c r="I8" s="27" t="s">
        <v>90</v>
      </c>
      <c r="J8" s="28">
        <v>2</v>
      </c>
      <c r="K8" s="28"/>
      <c r="L8" s="28" t="s">
        <v>81</v>
      </c>
      <c r="M8" s="28" t="s">
        <v>82</v>
      </c>
      <c r="N8" s="43" t="s">
        <v>84</v>
      </c>
      <c r="O8" s="29">
        <v>3121.91</v>
      </c>
      <c r="P8" s="29">
        <f>O8*120/100</f>
        <v>3746.2919999999995</v>
      </c>
      <c r="Q8" s="29">
        <v>0</v>
      </c>
      <c r="R8" s="29">
        <f>P8</f>
        <v>3746.2919999999995</v>
      </c>
      <c r="S8" s="29">
        <v>0</v>
      </c>
      <c r="T8" s="30">
        <v>0</v>
      </c>
      <c r="U8" s="20" t="s">
        <v>169</v>
      </c>
      <c r="V8" s="20" t="s">
        <v>79</v>
      </c>
      <c r="W8" s="20" t="s">
        <v>167</v>
      </c>
      <c r="X8" s="31">
        <v>44866</v>
      </c>
      <c r="Y8" s="31">
        <v>44895</v>
      </c>
      <c r="Z8" s="20" t="s">
        <v>87</v>
      </c>
      <c r="AA8" s="23" t="s">
        <v>87</v>
      </c>
      <c r="AB8" s="24" t="s">
        <v>87</v>
      </c>
      <c r="AC8" s="20" t="s">
        <v>87</v>
      </c>
      <c r="AD8" s="20" t="s">
        <v>91</v>
      </c>
      <c r="AE8" s="20" t="s">
        <v>174</v>
      </c>
      <c r="AF8" s="20">
        <v>876</v>
      </c>
      <c r="AG8" s="20" t="s">
        <v>175</v>
      </c>
      <c r="AH8" s="24" t="s">
        <v>87</v>
      </c>
      <c r="AI8" s="20" t="s">
        <v>87</v>
      </c>
      <c r="AJ8" s="20">
        <v>1</v>
      </c>
      <c r="AK8" s="22">
        <v>65401000000</v>
      </c>
      <c r="AL8" s="20" t="s">
        <v>189</v>
      </c>
      <c r="AM8" s="31">
        <v>44910</v>
      </c>
      <c r="AN8" s="31">
        <v>44927</v>
      </c>
      <c r="AO8" s="31">
        <v>45291</v>
      </c>
      <c r="AP8" s="28">
        <v>2023</v>
      </c>
      <c r="AQ8" s="16"/>
      <c r="AR8" s="16"/>
      <c r="AS8" s="17"/>
      <c r="AT8" s="18"/>
      <c r="AU8" s="19"/>
      <c r="AV8" s="16"/>
      <c r="AW8" s="16"/>
      <c r="AX8" s="16"/>
      <c r="AY8" s="16"/>
      <c r="AZ8" s="23"/>
    </row>
    <row r="9" spans="1:52" s="32" customFormat="1" ht="126" customHeight="1" x14ac:dyDescent="0.25">
      <c r="A9" s="20">
        <v>7</v>
      </c>
      <c r="B9" s="21">
        <v>74</v>
      </c>
      <c r="C9" s="20" t="s">
        <v>79</v>
      </c>
      <c r="D9" s="20" t="s">
        <v>80</v>
      </c>
      <c r="E9" s="20" t="s">
        <v>92</v>
      </c>
      <c r="F9" s="20">
        <v>1</v>
      </c>
      <c r="G9" s="20" t="s">
        <v>95</v>
      </c>
      <c r="H9" s="27" t="s">
        <v>93</v>
      </c>
      <c r="I9" s="27" t="s">
        <v>94</v>
      </c>
      <c r="J9" s="28">
        <v>2</v>
      </c>
      <c r="K9" s="28"/>
      <c r="L9" s="28" t="s">
        <v>81</v>
      </c>
      <c r="M9" s="28" t="s">
        <v>82</v>
      </c>
      <c r="N9" s="43" t="s">
        <v>84</v>
      </c>
      <c r="O9" s="29">
        <v>892.32</v>
      </c>
      <c r="P9" s="29">
        <f t="shared" si="0"/>
        <v>1070.7840000000001</v>
      </c>
      <c r="Q9" s="29">
        <v>0</v>
      </c>
      <c r="R9" s="29">
        <f>P9</f>
        <v>1070.7840000000001</v>
      </c>
      <c r="S9" s="29">
        <v>0</v>
      </c>
      <c r="T9" s="30">
        <v>0</v>
      </c>
      <c r="U9" s="20" t="s">
        <v>169</v>
      </c>
      <c r="V9" s="20" t="s">
        <v>79</v>
      </c>
      <c r="W9" s="20" t="s">
        <v>167</v>
      </c>
      <c r="X9" s="31">
        <v>44866</v>
      </c>
      <c r="Y9" s="31">
        <v>44895</v>
      </c>
      <c r="Z9" s="20" t="s">
        <v>87</v>
      </c>
      <c r="AA9" s="23" t="s">
        <v>87</v>
      </c>
      <c r="AB9" s="24" t="s">
        <v>87</v>
      </c>
      <c r="AC9" s="20" t="s">
        <v>87</v>
      </c>
      <c r="AD9" s="20" t="s">
        <v>95</v>
      </c>
      <c r="AE9" s="20" t="s">
        <v>174</v>
      </c>
      <c r="AF9" s="20">
        <v>876</v>
      </c>
      <c r="AG9" s="20" t="s">
        <v>175</v>
      </c>
      <c r="AH9" s="24" t="s">
        <v>87</v>
      </c>
      <c r="AI9" s="20" t="s">
        <v>87</v>
      </c>
      <c r="AJ9" s="20">
        <v>1</v>
      </c>
      <c r="AK9" s="22">
        <v>65401000000</v>
      </c>
      <c r="AL9" s="20" t="s">
        <v>189</v>
      </c>
      <c r="AM9" s="31">
        <v>44910</v>
      </c>
      <c r="AN9" s="31">
        <v>44927</v>
      </c>
      <c r="AO9" s="31">
        <v>45291</v>
      </c>
      <c r="AP9" s="28">
        <v>2023</v>
      </c>
      <c r="AQ9" s="16"/>
      <c r="AR9" s="16"/>
      <c r="AS9" s="17"/>
      <c r="AT9" s="18"/>
      <c r="AU9" s="19"/>
      <c r="AV9" s="16"/>
      <c r="AW9" s="16"/>
      <c r="AX9" s="16"/>
      <c r="AY9" s="16"/>
      <c r="AZ9" s="23"/>
    </row>
    <row r="10" spans="1:52" s="32" customFormat="1" ht="84" customHeight="1" x14ac:dyDescent="0.25">
      <c r="A10" s="20">
        <v>7</v>
      </c>
      <c r="B10" s="21">
        <v>75</v>
      </c>
      <c r="C10" s="20" t="s">
        <v>79</v>
      </c>
      <c r="D10" s="20" t="s">
        <v>80</v>
      </c>
      <c r="E10" s="20" t="s">
        <v>96</v>
      </c>
      <c r="F10" s="20">
        <v>1</v>
      </c>
      <c r="G10" s="20" t="s">
        <v>99</v>
      </c>
      <c r="H10" s="27" t="s">
        <v>97</v>
      </c>
      <c r="I10" s="27" t="s">
        <v>98</v>
      </c>
      <c r="J10" s="28">
        <v>2</v>
      </c>
      <c r="K10" s="28"/>
      <c r="L10" s="28" t="s">
        <v>81</v>
      </c>
      <c r="M10" s="28" t="s">
        <v>82</v>
      </c>
      <c r="N10" s="43" t="s">
        <v>84</v>
      </c>
      <c r="O10" s="29">
        <v>8902.7330000000002</v>
      </c>
      <c r="P10" s="29">
        <f>O10*120/100</f>
        <v>10683.2796</v>
      </c>
      <c r="Q10" s="29">
        <v>0</v>
      </c>
      <c r="R10" s="29">
        <f>P10</f>
        <v>10683.2796</v>
      </c>
      <c r="S10" s="29">
        <v>0</v>
      </c>
      <c r="T10" s="30">
        <v>0</v>
      </c>
      <c r="U10" s="20" t="s">
        <v>169</v>
      </c>
      <c r="V10" s="20" t="s">
        <v>79</v>
      </c>
      <c r="W10" s="20" t="s">
        <v>167</v>
      </c>
      <c r="X10" s="31">
        <v>44866</v>
      </c>
      <c r="Y10" s="31">
        <v>44895</v>
      </c>
      <c r="Z10" s="20" t="s">
        <v>87</v>
      </c>
      <c r="AA10" s="23" t="s">
        <v>87</v>
      </c>
      <c r="AB10" s="24" t="s">
        <v>87</v>
      </c>
      <c r="AC10" s="20" t="s">
        <v>87</v>
      </c>
      <c r="AD10" s="20" t="s">
        <v>99</v>
      </c>
      <c r="AE10" s="20" t="s">
        <v>174</v>
      </c>
      <c r="AF10" s="20">
        <v>876</v>
      </c>
      <c r="AG10" s="20" t="s">
        <v>175</v>
      </c>
      <c r="AH10" s="24" t="s">
        <v>87</v>
      </c>
      <c r="AI10" s="20" t="s">
        <v>87</v>
      </c>
      <c r="AJ10" s="20">
        <v>1</v>
      </c>
      <c r="AK10" s="22">
        <v>65401000000</v>
      </c>
      <c r="AL10" s="20" t="s">
        <v>189</v>
      </c>
      <c r="AM10" s="31">
        <v>44926</v>
      </c>
      <c r="AN10" s="31">
        <v>44927</v>
      </c>
      <c r="AO10" s="31">
        <v>45291</v>
      </c>
      <c r="AP10" s="28">
        <v>2023</v>
      </c>
      <c r="AQ10" s="16"/>
      <c r="AR10" s="16"/>
      <c r="AS10" s="17"/>
      <c r="AT10" s="18"/>
      <c r="AU10" s="19"/>
      <c r="AV10" s="16"/>
      <c r="AW10" s="16"/>
      <c r="AX10" s="16"/>
      <c r="AY10" s="16"/>
      <c r="AZ10" s="23"/>
    </row>
    <row r="11" spans="1:52" s="32" customFormat="1" ht="78.75" customHeight="1" x14ac:dyDescent="0.25">
      <c r="A11" s="20">
        <v>7</v>
      </c>
      <c r="B11" s="21">
        <v>76</v>
      </c>
      <c r="C11" s="20" t="s">
        <v>79</v>
      </c>
      <c r="D11" s="20" t="s">
        <v>192</v>
      </c>
      <c r="E11" s="20" t="s">
        <v>88</v>
      </c>
      <c r="F11" s="20">
        <v>1</v>
      </c>
      <c r="G11" s="20" t="s">
        <v>100</v>
      </c>
      <c r="H11" s="44" t="s">
        <v>101</v>
      </c>
      <c r="I11" s="44" t="s">
        <v>102</v>
      </c>
      <c r="J11" s="20">
        <v>1</v>
      </c>
      <c r="K11" s="20" t="s">
        <v>225</v>
      </c>
      <c r="L11" s="20" t="s">
        <v>81</v>
      </c>
      <c r="M11" s="20" t="s">
        <v>82</v>
      </c>
      <c r="N11" s="20" t="s">
        <v>83</v>
      </c>
      <c r="O11" s="45">
        <v>6760</v>
      </c>
      <c r="P11" s="46">
        <f t="shared" ref="P11:P12" si="1">O11*120/100</f>
        <v>8112</v>
      </c>
      <c r="Q11" s="45">
        <v>0</v>
      </c>
      <c r="R11" s="47">
        <f>P11</f>
        <v>8112</v>
      </c>
      <c r="S11" s="47">
        <v>0</v>
      </c>
      <c r="T11" s="47">
        <v>0</v>
      </c>
      <c r="U11" s="20" t="s">
        <v>164</v>
      </c>
      <c r="V11" s="20" t="s">
        <v>79</v>
      </c>
      <c r="W11" s="20" t="s">
        <v>165</v>
      </c>
      <c r="X11" s="48">
        <v>44910</v>
      </c>
      <c r="Y11" s="48">
        <v>44910</v>
      </c>
      <c r="Z11" s="20" t="s">
        <v>176</v>
      </c>
      <c r="AA11" s="23" t="s">
        <v>177</v>
      </c>
      <c r="AB11" s="24">
        <v>7724490000</v>
      </c>
      <c r="AC11" s="20">
        <v>772401001</v>
      </c>
      <c r="AD11" s="20" t="s">
        <v>100</v>
      </c>
      <c r="AE11" s="20" t="s">
        <v>174</v>
      </c>
      <c r="AF11" s="20">
        <v>876</v>
      </c>
      <c r="AG11" s="20" t="s">
        <v>175</v>
      </c>
      <c r="AH11" s="24" t="s">
        <v>87</v>
      </c>
      <c r="AI11" s="20" t="s">
        <v>87</v>
      </c>
      <c r="AJ11" s="20">
        <v>1</v>
      </c>
      <c r="AK11" s="22">
        <v>65401000000</v>
      </c>
      <c r="AL11" s="20" t="s">
        <v>189</v>
      </c>
      <c r="AM11" s="17">
        <v>44910</v>
      </c>
      <c r="AN11" s="17">
        <v>44927</v>
      </c>
      <c r="AO11" s="17">
        <v>45291</v>
      </c>
      <c r="AP11" s="16">
        <v>2023</v>
      </c>
      <c r="AQ11" s="16"/>
      <c r="AR11" s="16"/>
      <c r="AS11" s="17"/>
      <c r="AT11" s="18"/>
      <c r="AU11" s="19"/>
      <c r="AV11" s="16"/>
      <c r="AW11" s="16"/>
      <c r="AX11" s="16"/>
      <c r="AY11" s="16"/>
      <c r="AZ11" s="23"/>
    </row>
    <row r="12" spans="1:52" s="32" customFormat="1" ht="64.5" customHeight="1" x14ac:dyDescent="0.25">
      <c r="A12" s="20">
        <v>7</v>
      </c>
      <c r="B12" s="21">
        <v>77</v>
      </c>
      <c r="C12" s="20" t="s">
        <v>79</v>
      </c>
      <c r="D12" s="20" t="s">
        <v>103</v>
      </c>
      <c r="E12" s="20" t="s">
        <v>104</v>
      </c>
      <c r="F12" s="20">
        <v>1</v>
      </c>
      <c r="G12" s="20" t="s">
        <v>188</v>
      </c>
      <c r="H12" s="44" t="s">
        <v>105</v>
      </c>
      <c r="I12" s="44" t="s">
        <v>106</v>
      </c>
      <c r="J12" s="20">
        <v>2</v>
      </c>
      <c r="K12" s="20"/>
      <c r="L12" s="20" t="s">
        <v>81</v>
      </c>
      <c r="M12" s="20" t="s">
        <v>82</v>
      </c>
      <c r="N12" s="20" t="s">
        <v>84</v>
      </c>
      <c r="O12" s="45">
        <v>2974.0309999999999</v>
      </c>
      <c r="P12" s="46">
        <f t="shared" si="1"/>
        <v>3568.8371999999999</v>
      </c>
      <c r="Q12" s="45">
        <v>0</v>
      </c>
      <c r="R12" s="47">
        <f>P12</f>
        <v>3568.8371999999999</v>
      </c>
      <c r="S12" s="47">
        <v>0</v>
      </c>
      <c r="T12" s="47">
        <v>0</v>
      </c>
      <c r="U12" s="20" t="s">
        <v>169</v>
      </c>
      <c r="V12" s="20" t="s">
        <v>79</v>
      </c>
      <c r="W12" s="20" t="s">
        <v>167</v>
      </c>
      <c r="X12" s="48">
        <v>44880</v>
      </c>
      <c r="Y12" s="48">
        <v>44904</v>
      </c>
      <c r="Z12" s="20" t="s">
        <v>87</v>
      </c>
      <c r="AA12" s="23" t="s">
        <v>87</v>
      </c>
      <c r="AB12" s="24" t="s">
        <v>87</v>
      </c>
      <c r="AC12" s="20" t="s">
        <v>87</v>
      </c>
      <c r="AD12" s="20" t="s">
        <v>188</v>
      </c>
      <c r="AE12" s="20" t="s">
        <v>174</v>
      </c>
      <c r="AF12" s="20">
        <v>876</v>
      </c>
      <c r="AG12" s="20" t="s">
        <v>175</v>
      </c>
      <c r="AH12" s="24" t="s">
        <v>87</v>
      </c>
      <c r="AI12" s="20" t="s">
        <v>87</v>
      </c>
      <c r="AJ12" s="20">
        <v>1</v>
      </c>
      <c r="AK12" s="22">
        <v>65401000000</v>
      </c>
      <c r="AL12" s="20" t="s">
        <v>189</v>
      </c>
      <c r="AM12" s="48">
        <v>44924</v>
      </c>
      <c r="AN12" s="48">
        <v>44927</v>
      </c>
      <c r="AO12" s="48">
        <v>45291</v>
      </c>
      <c r="AP12" s="20">
        <v>2023</v>
      </c>
      <c r="AQ12" s="16"/>
      <c r="AR12" s="16"/>
      <c r="AS12" s="17"/>
      <c r="AT12" s="18"/>
      <c r="AU12" s="19"/>
      <c r="AV12" s="16"/>
      <c r="AW12" s="16"/>
      <c r="AX12" s="16"/>
      <c r="AY12" s="16"/>
      <c r="AZ12" s="23"/>
    </row>
    <row r="13" spans="1:52" s="57" customFormat="1" ht="66" customHeight="1" x14ac:dyDescent="0.25">
      <c r="A13" s="49">
        <v>7</v>
      </c>
      <c r="B13" s="21">
        <v>78</v>
      </c>
      <c r="C13" s="49" t="s">
        <v>79</v>
      </c>
      <c r="D13" s="50" t="s">
        <v>185</v>
      </c>
      <c r="E13" s="49" t="s">
        <v>88</v>
      </c>
      <c r="F13" s="49">
        <v>1</v>
      </c>
      <c r="G13" s="49" t="s">
        <v>186</v>
      </c>
      <c r="H13" s="51" t="s">
        <v>190</v>
      </c>
      <c r="I13" s="51" t="s">
        <v>191</v>
      </c>
      <c r="J13" s="49">
        <v>1</v>
      </c>
      <c r="K13" s="49"/>
      <c r="L13" s="49" t="s">
        <v>81</v>
      </c>
      <c r="M13" s="49" t="s">
        <v>82</v>
      </c>
      <c r="N13" s="49" t="s">
        <v>84</v>
      </c>
      <c r="O13" s="46">
        <v>624</v>
      </c>
      <c r="P13" s="46">
        <v>624</v>
      </c>
      <c r="Q13" s="46">
        <v>0</v>
      </c>
      <c r="R13" s="46">
        <v>800</v>
      </c>
      <c r="S13" s="52">
        <v>0</v>
      </c>
      <c r="T13" s="52">
        <v>0</v>
      </c>
      <c r="U13" s="49" t="s">
        <v>166</v>
      </c>
      <c r="V13" s="49" t="s">
        <v>79</v>
      </c>
      <c r="W13" s="49" t="s">
        <v>167</v>
      </c>
      <c r="X13" s="53">
        <v>44866</v>
      </c>
      <c r="Y13" s="53">
        <v>44896</v>
      </c>
      <c r="Z13" s="49" t="s">
        <v>87</v>
      </c>
      <c r="AA13" s="23" t="s">
        <v>87</v>
      </c>
      <c r="AB13" s="24" t="s">
        <v>87</v>
      </c>
      <c r="AC13" s="49" t="s">
        <v>87</v>
      </c>
      <c r="AD13" s="49" t="s">
        <v>186</v>
      </c>
      <c r="AE13" s="49" t="s">
        <v>174</v>
      </c>
      <c r="AF13" s="49">
        <v>876</v>
      </c>
      <c r="AG13" s="49" t="s">
        <v>175</v>
      </c>
      <c r="AH13" s="24" t="s">
        <v>87</v>
      </c>
      <c r="AI13" s="49" t="s">
        <v>87</v>
      </c>
      <c r="AJ13" s="49">
        <v>1</v>
      </c>
      <c r="AK13" s="54">
        <v>65401000000</v>
      </c>
      <c r="AL13" s="49" t="s">
        <v>189</v>
      </c>
      <c r="AM13" s="53">
        <v>44916</v>
      </c>
      <c r="AN13" s="53">
        <v>44927</v>
      </c>
      <c r="AO13" s="53">
        <v>45291</v>
      </c>
      <c r="AP13" s="49">
        <v>2023</v>
      </c>
      <c r="AQ13" s="49"/>
      <c r="AR13" s="49"/>
      <c r="AS13" s="53"/>
      <c r="AT13" s="55"/>
      <c r="AU13" s="56"/>
      <c r="AV13" s="49"/>
      <c r="AW13" s="49"/>
      <c r="AX13" s="49"/>
      <c r="AY13" s="49"/>
      <c r="AZ13" s="23"/>
    </row>
    <row r="14" spans="1:52" s="32" customFormat="1" ht="60" customHeight="1" x14ac:dyDescent="0.25">
      <c r="A14" s="58">
        <v>7</v>
      </c>
      <c r="B14" s="21">
        <v>79</v>
      </c>
      <c r="C14" s="58" t="s">
        <v>79</v>
      </c>
      <c r="D14" s="58" t="s">
        <v>108</v>
      </c>
      <c r="E14" s="58" t="s">
        <v>88</v>
      </c>
      <c r="F14" s="58">
        <v>1</v>
      </c>
      <c r="G14" s="58" t="s">
        <v>109</v>
      </c>
      <c r="H14" s="59" t="s">
        <v>110</v>
      </c>
      <c r="I14" s="59" t="s">
        <v>111</v>
      </c>
      <c r="J14" s="58">
        <v>1</v>
      </c>
      <c r="K14" s="58" t="s">
        <v>112</v>
      </c>
      <c r="L14" s="58" t="s">
        <v>81</v>
      </c>
      <c r="M14" s="58" t="s">
        <v>82</v>
      </c>
      <c r="N14" s="58" t="s">
        <v>107</v>
      </c>
      <c r="O14" s="60">
        <v>6186</v>
      </c>
      <c r="P14" s="61">
        <v>6186</v>
      </c>
      <c r="Q14" s="60">
        <v>0</v>
      </c>
      <c r="R14" s="62">
        <v>6186</v>
      </c>
      <c r="S14" s="62">
        <v>0</v>
      </c>
      <c r="T14" s="62">
        <v>0</v>
      </c>
      <c r="U14" s="58" t="s">
        <v>166</v>
      </c>
      <c r="V14" s="58" t="s">
        <v>170</v>
      </c>
      <c r="W14" s="58" t="s">
        <v>167</v>
      </c>
      <c r="X14" s="63">
        <v>44838</v>
      </c>
      <c r="Y14" s="63">
        <v>44896</v>
      </c>
      <c r="Z14" s="58" t="s">
        <v>87</v>
      </c>
      <c r="AA14" s="64" t="s">
        <v>87</v>
      </c>
      <c r="AB14" s="65" t="s">
        <v>87</v>
      </c>
      <c r="AC14" s="58" t="s">
        <v>87</v>
      </c>
      <c r="AD14" s="58" t="s">
        <v>109</v>
      </c>
      <c r="AE14" s="58" t="s">
        <v>174</v>
      </c>
      <c r="AF14" s="58">
        <v>876</v>
      </c>
      <c r="AG14" s="58" t="s">
        <v>175</v>
      </c>
      <c r="AH14" s="65" t="s">
        <v>87</v>
      </c>
      <c r="AI14" s="58" t="s">
        <v>87</v>
      </c>
      <c r="AJ14" s="58">
        <v>1</v>
      </c>
      <c r="AK14" s="66">
        <v>65401000000</v>
      </c>
      <c r="AL14" s="58" t="s">
        <v>189</v>
      </c>
      <c r="AM14" s="63">
        <v>44908</v>
      </c>
      <c r="AN14" s="63">
        <v>44927</v>
      </c>
      <c r="AO14" s="63">
        <v>45291</v>
      </c>
      <c r="AP14" s="58">
        <v>2023</v>
      </c>
      <c r="AQ14" s="58"/>
      <c r="AR14" s="58"/>
      <c r="AS14" s="63"/>
      <c r="AT14" s="67"/>
      <c r="AU14" s="68"/>
      <c r="AV14" s="58"/>
      <c r="AW14" s="58"/>
      <c r="AX14" s="58"/>
      <c r="AY14" s="58"/>
      <c r="AZ14" s="64"/>
    </row>
    <row r="15" spans="1:52" s="25" customFormat="1" ht="110.25" customHeight="1" x14ac:dyDescent="0.25">
      <c r="A15" s="69">
        <v>7</v>
      </c>
      <c r="B15" s="21">
        <v>80</v>
      </c>
      <c r="C15" s="69" t="s">
        <v>79</v>
      </c>
      <c r="D15" s="69" t="s">
        <v>113</v>
      </c>
      <c r="E15" s="69" t="s">
        <v>114</v>
      </c>
      <c r="F15" s="69">
        <v>1</v>
      </c>
      <c r="G15" s="69" t="s">
        <v>205</v>
      </c>
      <c r="H15" s="69" t="s">
        <v>115</v>
      </c>
      <c r="I15" s="69" t="s">
        <v>116</v>
      </c>
      <c r="J15" s="69">
        <v>1</v>
      </c>
      <c r="K15" s="69" t="s">
        <v>112</v>
      </c>
      <c r="L15" s="69" t="s">
        <v>81</v>
      </c>
      <c r="M15" s="69" t="s">
        <v>117</v>
      </c>
      <c r="N15" s="69" t="s">
        <v>107</v>
      </c>
      <c r="O15" s="70">
        <v>135000</v>
      </c>
      <c r="P15" s="70">
        <v>135000</v>
      </c>
      <c r="Q15" s="70">
        <v>11250</v>
      </c>
      <c r="R15" s="70">
        <v>45000</v>
      </c>
      <c r="S15" s="70">
        <v>45000</v>
      </c>
      <c r="T15" s="70">
        <v>33750</v>
      </c>
      <c r="U15" s="69" t="s">
        <v>171</v>
      </c>
      <c r="V15" s="69" t="s">
        <v>79</v>
      </c>
      <c r="W15" s="69" t="s">
        <v>167</v>
      </c>
      <c r="X15" s="71">
        <v>44727</v>
      </c>
      <c r="Y15" s="71">
        <v>44771</v>
      </c>
      <c r="Z15" s="69" t="s">
        <v>87</v>
      </c>
      <c r="AA15" s="69" t="s">
        <v>87</v>
      </c>
      <c r="AB15" s="69" t="s">
        <v>87</v>
      </c>
      <c r="AC15" s="69" t="s">
        <v>87</v>
      </c>
      <c r="AD15" s="69" t="s">
        <v>205</v>
      </c>
      <c r="AE15" s="69" t="s">
        <v>174</v>
      </c>
      <c r="AF15" s="69">
        <v>876</v>
      </c>
      <c r="AG15" s="69" t="s">
        <v>178</v>
      </c>
      <c r="AH15" s="72" t="s">
        <v>87</v>
      </c>
      <c r="AI15" s="69" t="s">
        <v>87</v>
      </c>
      <c r="AJ15" s="69">
        <v>450000</v>
      </c>
      <c r="AK15" s="73">
        <v>65401000000</v>
      </c>
      <c r="AL15" s="69" t="s">
        <v>189</v>
      </c>
      <c r="AM15" s="71">
        <v>44783</v>
      </c>
      <c r="AN15" s="71">
        <v>44783</v>
      </c>
      <c r="AO15" s="71">
        <v>45879</v>
      </c>
      <c r="AP15" s="69" t="s">
        <v>207</v>
      </c>
      <c r="AQ15" s="69"/>
      <c r="AR15" s="69"/>
      <c r="AS15" s="69"/>
      <c r="AT15" s="69"/>
      <c r="AU15" s="69"/>
      <c r="AV15" s="69"/>
      <c r="AW15" s="69"/>
      <c r="AX15" s="69"/>
      <c r="AY15" s="69"/>
      <c r="AZ15" s="69"/>
    </row>
    <row r="16" spans="1:52" s="25" customFormat="1" ht="110.25" customHeight="1" x14ac:dyDescent="0.25">
      <c r="A16" s="69">
        <v>7</v>
      </c>
      <c r="B16" s="21">
        <v>81</v>
      </c>
      <c r="C16" s="69" t="s">
        <v>79</v>
      </c>
      <c r="D16" s="69" t="s">
        <v>113</v>
      </c>
      <c r="E16" s="69" t="s">
        <v>114</v>
      </c>
      <c r="F16" s="69">
        <v>1</v>
      </c>
      <c r="G16" s="69" t="s">
        <v>205</v>
      </c>
      <c r="H16" s="69" t="s">
        <v>115</v>
      </c>
      <c r="I16" s="69" t="s">
        <v>116</v>
      </c>
      <c r="J16" s="69">
        <v>1</v>
      </c>
      <c r="K16" s="69" t="s">
        <v>112</v>
      </c>
      <c r="L16" s="69" t="s">
        <v>81</v>
      </c>
      <c r="M16" s="69" t="s">
        <v>117</v>
      </c>
      <c r="N16" s="69" t="s">
        <v>107</v>
      </c>
      <c r="O16" s="70">
        <v>135000</v>
      </c>
      <c r="P16" s="70">
        <v>135000</v>
      </c>
      <c r="Q16" s="70">
        <v>11250</v>
      </c>
      <c r="R16" s="70">
        <v>45000</v>
      </c>
      <c r="S16" s="70">
        <v>45000</v>
      </c>
      <c r="T16" s="70">
        <v>33750</v>
      </c>
      <c r="U16" s="69" t="s">
        <v>171</v>
      </c>
      <c r="V16" s="69" t="s">
        <v>79</v>
      </c>
      <c r="W16" s="69" t="s">
        <v>167</v>
      </c>
      <c r="X16" s="71">
        <v>44788</v>
      </c>
      <c r="Y16" s="71">
        <v>44834</v>
      </c>
      <c r="Z16" s="69" t="s">
        <v>87</v>
      </c>
      <c r="AA16" s="69" t="s">
        <v>87</v>
      </c>
      <c r="AB16" s="69" t="s">
        <v>87</v>
      </c>
      <c r="AC16" s="69" t="s">
        <v>87</v>
      </c>
      <c r="AD16" s="69" t="s">
        <v>205</v>
      </c>
      <c r="AE16" s="69" t="s">
        <v>174</v>
      </c>
      <c r="AF16" s="69">
        <v>876</v>
      </c>
      <c r="AG16" s="69" t="s">
        <v>178</v>
      </c>
      <c r="AH16" s="72" t="s">
        <v>87</v>
      </c>
      <c r="AI16" s="69" t="s">
        <v>87</v>
      </c>
      <c r="AJ16" s="69">
        <v>450000</v>
      </c>
      <c r="AK16" s="73">
        <v>65401000000</v>
      </c>
      <c r="AL16" s="69" t="s">
        <v>189</v>
      </c>
      <c r="AM16" s="71">
        <v>44814</v>
      </c>
      <c r="AN16" s="71">
        <v>44814</v>
      </c>
      <c r="AO16" s="71">
        <v>45910</v>
      </c>
      <c r="AP16" s="69" t="s">
        <v>207</v>
      </c>
      <c r="AQ16" s="69"/>
      <c r="AR16" s="69"/>
      <c r="AS16" s="69"/>
      <c r="AT16" s="69"/>
      <c r="AU16" s="69"/>
      <c r="AV16" s="69"/>
      <c r="AW16" s="69"/>
      <c r="AX16" s="69"/>
      <c r="AY16" s="69"/>
      <c r="AZ16" s="69"/>
    </row>
    <row r="17" spans="1:52" s="25" customFormat="1" ht="110.25" customHeight="1" x14ac:dyDescent="0.25">
      <c r="A17" s="69">
        <v>7</v>
      </c>
      <c r="B17" s="21">
        <v>82</v>
      </c>
      <c r="C17" s="69" t="s">
        <v>79</v>
      </c>
      <c r="D17" s="69" t="s">
        <v>113</v>
      </c>
      <c r="E17" s="69" t="s">
        <v>114</v>
      </c>
      <c r="F17" s="69">
        <v>1</v>
      </c>
      <c r="G17" s="69" t="s">
        <v>206</v>
      </c>
      <c r="H17" s="69" t="s">
        <v>115</v>
      </c>
      <c r="I17" s="69" t="s">
        <v>116</v>
      </c>
      <c r="J17" s="69">
        <v>1</v>
      </c>
      <c r="K17" s="69" t="s">
        <v>112</v>
      </c>
      <c r="L17" s="69" t="s">
        <v>81</v>
      </c>
      <c r="M17" s="69" t="s">
        <v>117</v>
      </c>
      <c r="N17" s="69" t="s">
        <v>107</v>
      </c>
      <c r="O17" s="70">
        <v>29718.555</v>
      </c>
      <c r="P17" s="74">
        <v>3</v>
      </c>
      <c r="Q17" s="70">
        <v>2797.7139999999999</v>
      </c>
      <c r="R17" s="70">
        <v>13442.007</v>
      </c>
      <c r="S17" s="70">
        <v>13478.834000000001</v>
      </c>
      <c r="T17" s="70">
        <v>0</v>
      </c>
      <c r="U17" s="69" t="s">
        <v>171</v>
      </c>
      <c r="V17" s="69" t="s">
        <v>79</v>
      </c>
      <c r="W17" s="69" t="s">
        <v>167</v>
      </c>
      <c r="X17" s="126">
        <v>44697</v>
      </c>
      <c r="Y17" s="126">
        <v>44742</v>
      </c>
      <c r="Z17" s="69" t="s">
        <v>87</v>
      </c>
      <c r="AA17" s="69" t="s">
        <v>87</v>
      </c>
      <c r="AB17" s="69" t="s">
        <v>87</v>
      </c>
      <c r="AC17" s="69" t="s">
        <v>87</v>
      </c>
      <c r="AD17" s="69" t="s">
        <v>206</v>
      </c>
      <c r="AE17" s="69" t="s">
        <v>174</v>
      </c>
      <c r="AF17" s="69">
        <v>876</v>
      </c>
      <c r="AG17" s="69" t="s">
        <v>178</v>
      </c>
      <c r="AH17" s="72" t="s">
        <v>87</v>
      </c>
      <c r="AI17" s="69" t="s">
        <v>87</v>
      </c>
      <c r="AJ17" s="69">
        <v>135000</v>
      </c>
      <c r="AK17" s="73">
        <v>65401000000</v>
      </c>
      <c r="AL17" s="69" t="s">
        <v>189</v>
      </c>
      <c r="AM17" s="126">
        <v>44753</v>
      </c>
      <c r="AN17" s="126">
        <v>44753</v>
      </c>
      <c r="AO17" s="126">
        <v>45483</v>
      </c>
      <c r="AP17" s="69" t="s">
        <v>208</v>
      </c>
      <c r="AQ17" s="69"/>
      <c r="AR17" s="69"/>
      <c r="AS17" s="69"/>
      <c r="AT17" s="69"/>
      <c r="AU17" s="69"/>
      <c r="AV17" s="69"/>
      <c r="AW17" s="69"/>
      <c r="AX17" s="69"/>
      <c r="AY17" s="69"/>
      <c r="AZ17" s="121" t="s">
        <v>284</v>
      </c>
    </row>
    <row r="18" spans="1:52" s="32" customFormat="1" ht="110.25" customHeight="1" x14ac:dyDescent="0.25">
      <c r="A18" s="75">
        <v>7</v>
      </c>
      <c r="B18" s="21">
        <v>83</v>
      </c>
      <c r="C18" s="75" t="s">
        <v>79</v>
      </c>
      <c r="D18" s="75" t="s">
        <v>118</v>
      </c>
      <c r="E18" s="75" t="s">
        <v>88</v>
      </c>
      <c r="F18" s="75">
        <v>1</v>
      </c>
      <c r="G18" s="75" t="s">
        <v>203</v>
      </c>
      <c r="H18" s="76" t="s">
        <v>119</v>
      </c>
      <c r="I18" s="76" t="s">
        <v>120</v>
      </c>
      <c r="J18" s="75">
        <v>1</v>
      </c>
      <c r="K18" s="75"/>
      <c r="L18" s="75" t="s">
        <v>81</v>
      </c>
      <c r="M18" s="75" t="s">
        <v>82</v>
      </c>
      <c r="N18" s="75" t="s">
        <v>107</v>
      </c>
      <c r="O18" s="77">
        <v>17539.226999999999</v>
      </c>
      <c r="P18" s="77">
        <v>21047.072</v>
      </c>
      <c r="Q18" s="77">
        <v>14500</v>
      </c>
      <c r="R18" s="77">
        <v>6547.0720000000001</v>
      </c>
      <c r="S18" s="78">
        <v>0</v>
      </c>
      <c r="T18" s="78">
        <v>0</v>
      </c>
      <c r="U18" s="75" t="s">
        <v>172</v>
      </c>
      <c r="V18" s="75" t="s">
        <v>79</v>
      </c>
      <c r="W18" s="75" t="s">
        <v>167</v>
      </c>
      <c r="X18" s="158">
        <v>44742</v>
      </c>
      <c r="Y18" s="158">
        <v>44783</v>
      </c>
      <c r="Z18" s="75" t="s">
        <v>87</v>
      </c>
      <c r="AA18" s="80" t="s">
        <v>87</v>
      </c>
      <c r="AB18" s="81" t="s">
        <v>87</v>
      </c>
      <c r="AC18" s="75" t="s">
        <v>87</v>
      </c>
      <c r="AD18" s="75" t="s">
        <v>203</v>
      </c>
      <c r="AE18" s="75" t="s">
        <v>174</v>
      </c>
      <c r="AF18" s="75">
        <v>876</v>
      </c>
      <c r="AG18" s="75" t="s">
        <v>175</v>
      </c>
      <c r="AH18" s="81" t="s">
        <v>87</v>
      </c>
      <c r="AI18" s="75" t="s">
        <v>87</v>
      </c>
      <c r="AJ18" s="75">
        <v>1</v>
      </c>
      <c r="AK18" s="82">
        <v>65401000000</v>
      </c>
      <c r="AL18" s="75" t="s">
        <v>189</v>
      </c>
      <c r="AM18" s="158">
        <v>44795</v>
      </c>
      <c r="AN18" s="158">
        <v>44795</v>
      </c>
      <c r="AO18" s="158">
        <v>45159</v>
      </c>
      <c r="AP18" s="75" t="s">
        <v>194</v>
      </c>
      <c r="AQ18" s="75"/>
      <c r="AR18" s="75"/>
      <c r="AS18" s="79"/>
      <c r="AT18" s="83"/>
      <c r="AU18" s="84"/>
      <c r="AV18" s="75"/>
      <c r="AW18" s="75"/>
      <c r="AX18" s="75"/>
      <c r="AY18" s="75"/>
      <c r="AZ18" s="159" t="s">
        <v>285</v>
      </c>
    </row>
    <row r="19" spans="1:52" s="38" customFormat="1" ht="47.25" customHeight="1" x14ac:dyDescent="0.25">
      <c r="A19" s="33">
        <v>4</v>
      </c>
      <c r="B19" s="21">
        <v>84</v>
      </c>
      <c r="C19" s="20" t="s">
        <v>79</v>
      </c>
      <c r="D19" s="20" t="s">
        <v>145</v>
      </c>
      <c r="E19" s="20" t="s">
        <v>122</v>
      </c>
      <c r="F19" s="20">
        <v>1</v>
      </c>
      <c r="G19" s="85" t="s">
        <v>226</v>
      </c>
      <c r="H19" s="33" t="s">
        <v>125</v>
      </c>
      <c r="I19" s="33" t="s">
        <v>126</v>
      </c>
      <c r="J19" s="33">
        <v>1</v>
      </c>
      <c r="K19" s="33"/>
      <c r="L19" s="33" t="s">
        <v>81</v>
      </c>
      <c r="M19" s="33" t="s">
        <v>82</v>
      </c>
      <c r="N19" s="33" t="s">
        <v>84</v>
      </c>
      <c r="O19" s="86">
        <v>560.16</v>
      </c>
      <c r="P19" s="138">
        <v>560.16</v>
      </c>
      <c r="Q19" s="138">
        <v>560.16</v>
      </c>
      <c r="R19" s="86">
        <v>0</v>
      </c>
      <c r="S19" s="86">
        <v>0</v>
      </c>
      <c r="T19" s="86">
        <v>0</v>
      </c>
      <c r="U19" s="33" t="s">
        <v>164</v>
      </c>
      <c r="V19" s="33" t="s">
        <v>79</v>
      </c>
      <c r="W19" s="33" t="s">
        <v>165</v>
      </c>
      <c r="X19" s="34">
        <v>44701</v>
      </c>
      <c r="Y19" s="34">
        <v>44704</v>
      </c>
      <c r="Z19" s="33" t="s">
        <v>179</v>
      </c>
      <c r="AA19" s="33" t="s">
        <v>181</v>
      </c>
      <c r="AB19" s="87">
        <v>6660149600</v>
      </c>
      <c r="AC19" s="87">
        <v>665801001</v>
      </c>
      <c r="AD19" s="85" t="s">
        <v>226</v>
      </c>
      <c r="AE19" s="20" t="s">
        <v>174</v>
      </c>
      <c r="AF19" s="20">
        <v>876</v>
      </c>
      <c r="AG19" s="20" t="s">
        <v>175</v>
      </c>
      <c r="AH19" s="24" t="s">
        <v>87</v>
      </c>
      <c r="AI19" s="20" t="s">
        <v>87</v>
      </c>
      <c r="AJ19" s="33">
        <v>1</v>
      </c>
      <c r="AK19" s="33">
        <v>65401000000</v>
      </c>
      <c r="AL19" s="33" t="s">
        <v>189</v>
      </c>
      <c r="AM19" s="34">
        <v>44704</v>
      </c>
      <c r="AN19" s="34">
        <f>AM19</f>
        <v>44704</v>
      </c>
      <c r="AO19" s="34">
        <f>AN19+10</f>
        <v>44714</v>
      </c>
      <c r="AP19" s="33">
        <v>2022</v>
      </c>
      <c r="AQ19" s="33"/>
      <c r="AR19" s="33"/>
      <c r="AS19" s="34"/>
      <c r="AT19" s="35"/>
      <c r="AU19" s="36"/>
      <c r="AV19" s="33"/>
      <c r="AW19" s="33"/>
      <c r="AX19" s="33"/>
      <c r="AY19" s="33"/>
      <c r="AZ19" s="139" t="s">
        <v>271</v>
      </c>
    </row>
    <row r="20" spans="1:52" s="38" customFormat="1" ht="47.25" customHeight="1" x14ac:dyDescent="0.25">
      <c r="A20" s="33">
        <v>4</v>
      </c>
      <c r="B20" s="21">
        <v>85</v>
      </c>
      <c r="C20" s="20" t="s">
        <v>79</v>
      </c>
      <c r="D20" s="20" t="s">
        <v>121</v>
      </c>
      <c r="E20" s="20" t="s">
        <v>122</v>
      </c>
      <c r="F20" s="20">
        <v>1</v>
      </c>
      <c r="G20" s="85" t="s">
        <v>209</v>
      </c>
      <c r="H20" s="33" t="s">
        <v>125</v>
      </c>
      <c r="I20" s="33" t="s">
        <v>126</v>
      </c>
      <c r="J20" s="33">
        <v>1</v>
      </c>
      <c r="K20" s="33"/>
      <c r="L20" s="33" t="s">
        <v>81</v>
      </c>
      <c r="M20" s="33" t="s">
        <v>82</v>
      </c>
      <c r="N20" s="33" t="s">
        <v>84</v>
      </c>
      <c r="O20" s="86">
        <f>432+1674</f>
        <v>2106</v>
      </c>
      <c r="P20" s="86">
        <f>O20</f>
        <v>2106</v>
      </c>
      <c r="Q20" s="86">
        <f>432+1674*6/12</f>
        <v>1269</v>
      </c>
      <c r="R20" s="86">
        <f>1674*6/12</f>
        <v>837</v>
      </c>
      <c r="S20" s="86">
        <v>0</v>
      </c>
      <c r="T20" s="86">
        <v>0</v>
      </c>
      <c r="U20" s="33" t="s">
        <v>164</v>
      </c>
      <c r="V20" s="33" t="s">
        <v>79</v>
      </c>
      <c r="W20" s="33" t="s">
        <v>165</v>
      </c>
      <c r="X20" s="34">
        <v>44571</v>
      </c>
      <c r="Y20" s="34">
        <f t="shared" ref="Y20" si="2">X20</f>
        <v>44571</v>
      </c>
      <c r="Z20" s="33" t="s">
        <v>179</v>
      </c>
      <c r="AA20" s="33" t="s">
        <v>210</v>
      </c>
      <c r="AB20" s="87">
        <v>7708095468</v>
      </c>
      <c r="AC20" s="87">
        <v>770401001</v>
      </c>
      <c r="AD20" s="85" t="s">
        <v>209</v>
      </c>
      <c r="AE20" s="20" t="s">
        <v>174</v>
      </c>
      <c r="AF20" s="20">
        <v>876</v>
      </c>
      <c r="AG20" s="20" t="s">
        <v>175</v>
      </c>
      <c r="AH20" s="24" t="s">
        <v>87</v>
      </c>
      <c r="AI20" s="20" t="s">
        <v>87</v>
      </c>
      <c r="AJ20" s="33">
        <v>1</v>
      </c>
      <c r="AK20" s="33">
        <v>65401000000</v>
      </c>
      <c r="AL20" s="33" t="s">
        <v>189</v>
      </c>
      <c r="AM20" s="34">
        <f>X20+3</f>
        <v>44574</v>
      </c>
      <c r="AN20" s="34">
        <v>44593</v>
      </c>
      <c r="AO20" s="34">
        <v>45107</v>
      </c>
      <c r="AP20" s="33" t="s">
        <v>194</v>
      </c>
      <c r="AQ20" s="33"/>
      <c r="AR20" s="33"/>
      <c r="AS20" s="34"/>
      <c r="AT20" s="35"/>
      <c r="AU20" s="36"/>
      <c r="AV20" s="33"/>
      <c r="AW20" s="33"/>
      <c r="AX20" s="33"/>
      <c r="AY20" s="33"/>
      <c r="AZ20" s="37"/>
    </row>
    <row r="21" spans="1:52" s="38" customFormat="1" ht="94.5" x14ac:dyDescent="0.25">
      <c r="A21" s="33">
        <v>4</v>
      </c>
      <c r="B21" s="21">
        <v>86</v>
      </c>
      <c r="C21" s="20" t="s">
        <v>79</v>
      </c>
      <c r="D21" s="20" t="s">
        <v>121</v>
      </c>
      <c r="E21" s="20" t="s">
        <v>122</v>
      </c>
      <c r="F21" s="20">
        <v>1</v>
      </c>
      <c r="G21" s="85" t="s">
        <v>228</v>
      </c>
      <c r="H21" s="33" t="s">
        <v>125</v>
      </c>
      <c r="I21" s="33" t="s">
        <v>126</v>
      </c>
      <c r="J21" s="33">
        <v>1</v>
      </c>
      <c r="K21" s="33"/>
      <c r="L21" s="33" t="s">
        <v>81</v>
      </c>
      <c r="M21" s="33" t="s">
        <v>82</v>
      </c>
      <c r="N21" s="33" t="s">
        <v>107</v>
      </c>
      <c r="O21" s="138">
        <v>1903.21</v>
      </c>
      <c r="P21" s="138">
        <v>1903.21</v>
      </c>
      <c r="Q21" s="138">
        <v>1903.21</v>
      </c>
      <c r="R21" s="86">
        <v>0</v>
      </c>
      <c r="S21" s="86">
        <v>0</v>
      </c>
      <c r="T21" s="86">
        <v>0</v>
      </c>
      <c r="U21" s="33" t="s">
        <v>166</v>
      </c>
      <c r="V21" s="33" t="s">
        <v>79</v>
      </c>
      <c r="W21" s="33" t="s">
        <v>167</v>
      </c>
      <c r="X21" s="131">
        <v>44694</v>
      </c>
      <c r="Y21" s="131">
        <v>44722</v>
      </c>
      <c r="Z21" s="33" t="s">
        <v>87</v>
      </c>
      <c r="AA21" s="33" t="s">
        <v>87</v>
      </c>
      <c r="AB21" s="88" t="s">
        <v>87</v>
      </c>
      <c r="AC21" s="88" t="s">
        <v>87</v>
      </c>
      <c r="AD21" s="85" t="s">
        <v>228</v>
      </c>
      <c r="AE21" s="20" t="s">
        <v>174</v>
      </c>
      <c r="AF21" s="20">
        <v>876</v>
      </c>
      <c r="AG21" s="20" t="s">
        <v>175</v>
      </c>
      <c r="AH21" s="24" t="s">
        <v>87</v>
      </c>
      <c r="AI21" s="20" t="s">
        <v>87</v>
      </c>
      <c r="AJ21" s="33">
        <v>1</v>
      </c>
      <c r="AK21" s="33">
        <v>65401000000</v>
      </c>
      <c r="AL21" s="33" t="s">
        <v>189</v>
      </c>
      <c r="AM21" s="131">
        <v>44732</v>
      </c>
      <c r="AN21" s="131">
        <v>44732</v>
      </c>
      <c r="AO21" s="131">
        <v>45767</v>
      </c>
      <c r="AP21" s="33" t="s">
        <v>207</v>
      </c>
      <c r="AQ21" s="33"/>
      <c r="AR21" s="33"/>
      <c r="AS21" s="34"/>
      <c r="AT21" s="35"/>
      <c r="AU21" s="36"/>
      <c r="AV21" s="33"/>
      <c r="AW21" s="33"/>
      <c r="AX21" s="33"/>
      <c r="AY21" s="33"/>
      <c r="AZ21" s="121" t="s">
        <v>299</v>
      </c>
    </row>
    <row r="22" spans="1:52" s="38" customFormat="1" ht="63" customHeight="1" x14ac:dyDescent="0.25">
      <c r="A22" s="33">
        <v>4</v>
      </c>
      <c r="B22" s="21">
        <v>87</v>
      </c>
      <c r="C22" s="20" t="s">
        <v>79</v>
      </c>
      <c r="D22" s="20" t="s">
        <v>121</v>
      </c>
      <c r="E22" s="20" t="s">
        <v>122</v>
      </c>
      <c r="F22" s="20">
        <v>1</v>
      </c>
      <c r="G22" s="85" t="s">
        <v>127</v>
      </c>
      <c r="H22" s="33" t="s">
        <v>125</v>
      </c>
      <c r="I22" s="33" t="s">
        <v>126</v>
      </c>
      <c r="J22" s="33">
        <v>1</v>
      </c>
      <c r="K22" s="33"/>
      <c r="L22" s="33" t="s">
        <v>81</v>
      </c>
      <c r="M22" s="33" t="s">
        <v>82</v>
      </c>
      <c r="N22" s="33" t="s">
        <v>107</v>
      </c>
      <c r="O22" s="138">
        <v>895.66666999999995</v>
      </c>
      <c r="P22" s="138">
        <v>899</v>
      </c>
      <c r="Q22" s="138">
        <v>899</v>
      </c>
      <c r="R22" s="138">
        <v>0</v>
      </c>
      <c r="S22" s="86">
        <v>0</v>
      </c>
      <c r="T22" s="86">
        <v>0</v>
      </c>
      <c r="U22" s="33" t="s">
        <v>164</v>
      </c>
      <c r="V22" s="33" t="s">
        <v>79</v>
      </c>
      <c r="W22" s="33" t="s">
        <v>165</v>
      </c>
      <c r="X22" s="34">
        <v>44642</v>
      </c>
      <c r="Y22" s="34">
        <f>X22</f>
        <v>44642</v>
      </c>
      <c r="Z22" s="33" t="s">
        <v>179</v>
      </c>
      <c r="AA22" s="33" t="s">
        <v>180</v>
      </c>
      <c r="AB22" s="87">
        <v>6663003127</v>
      </c>
      <c r="AC22" s="87">
        <v>997750001</v>
      </c>
      <c r="AD22" s="85" t="s">
        <v>127</v>
      </c>
      <c r="AE22" s="20" t="s">
        <v>174</v>
      </c>
      <c r="AF22" s="20">
        <v>876</v>
      </c>
      <c r="AG22" s="20" t="s">
        <v>175</v>
      </c>
      <c r="AH22" s="24" t="s">
        <v>87</v>
      </c>
      <c r="AI22" s="20" t="s">
        <v>87</v>
      </c>
      <c r="AJ22" s="33">
        <v>1</v>
      </c>
      <c r="AK22" s="33">
        <v>65401000000</v>
      </c>
      <c r="AL22" s="33" t="s">
        <v>189</v>
      </c>
      <c r="AM22" s="34">
        <v>44642</v>
      </c>
      <c r="AN22" s="34">
        <v>44642</v>
      </c>
      <c r="AO22" s="131">
        <v>44926</v>
      </c>
      <c r="AP22" s="127">
        <v>2022</v>
      </c>
      <c r="AQ22" s="33"/>
      <c r="AR22" s="33"/>
      <c r="AS22" s="34"/>
      <c r="AT22" s="35"/>
      <c r="AU22" s="36"/>
      <c r="AV22" s="33"/>
      <c r="AW22" s="33"/>
      <c r="AX22" s="33"/>
      <c r="AY22" s="33"/>
      <c r="AZ22" s="139" t="s">
        <v>268</v>
      </c>
    </row>
    <row r="23" spans="1:52" s="38" customFormat="1" ht="78.75" customHeight="1" x14ac:dyDescent="0.25">
      <c r="A23" s="33">
        <v>4</v>
      </c>
      <c r="B23" s="21">
        <v>88</v>
      </c>
      <c r="C23" s="20" t="s">
        <v>79</v>
      </c>
      <c r="D23" s="20" t="s">
        <v>103</v>
      </c>
      <c r="E23" s="20" t="s">
        <v>122</v>
      </c>
      <c r="F23" s="20">
        <v>1</v>
      </c>
      <c r="G23" s="85" t="s">
        <v>211</v>
      </c>
      <c r="H23" s="33" t="s">
        <v>125</v>
      </c>
      <c r="I23" s="33" t="s">
        <v>129</v>
      </c>
      <c r="J23" s="33">
        <v>1</v>
      </c>
      <c r="K23" s="33"/>
      <c r="L23" s="33" t="s">
        <v>81</v>
      </c>
      <c r="M23" s="33" t="s">
        <v>82</v>
      </c>
      <c r="N23" s="33" t="s">
        <v>84</v>
      </c>
      <c r="O23" s="86">
        <v>5000</v>
      </c>
      <c r="P23" s="86">
        <v>5000</v>
      </c>
      <c r="Q23" s="86">
        <v>5000</v>
      </c>
      <c r="R23" s="86">
        <v>0</v>
      </c>
      <c r="S23" s="86">
        <v>0</v>
      </c>
      <c r="T23" s="86">
        <v>0</v>
      </c>
      <c r="U23" s="33" t="s">
        <v>166</v>
      </c>
      <c r="V23" s="33" t="s">
        <v>170</v>
      </c>
      <c r="W23" s="33" t="s">
        <v>167</v>
      </c>
      <c r="X23" s="34">
        <v>44742</v>
      </c>
      <c r="Y23" s="34">
        <f>X23+45</f>
        <v>44787</v>
      </c>
      <c r="Z23" s="33" t="s">
        <v>87</v>
      </c>
      <c r="AA23" s="33" t="s">
        <v>87</v>
      </c>
      <c r="AB23" s="88" t="s">
        <v>87</v>
      </c>
      <c r="AC23" s="88" t="s">
        <v>87</v>
      </c>
      <c r="AD23" s="85" t="s">
        <v>211</v>
      </c>
      <c r="AE23" s="20" t="s">
        <v>174</v>
      </c>
      <c r="AF23" s="20">
        <v>876</v>
      </c>
      <c r="AG23" s="20" t="s">
        <v>175</v>
      </c>
      <c r="AH23" s="24" t="s">
        <v>87</v>
      </c>
      <c r="AI23" s="20" t="s">
        <v>87</v>
      </c>
      <c r="AJ23" s="33">
        <v>1</v>
      </c>
      <c r="AK23" s="33">
        <v>65401000000</v>
      </c>
      <c r="AL23" s="33" t="s">
        <v>189</v>
      </c>
      <c r="AM23" s="34">
        <v>44797</v>
      </c>
      <c r="AN23" s="34">
        <v>44797</v>
      </c>
      <c r="AO23" s="34">
        <v>44926</v>
      </c>
      <c r="AP23" s="33">
        <v>2022</v>
      </c>
      <c r="AQ23" s="33"/>
      <c r="AR23" s="33"/>
      <c r="AS23" s="34"/>
      <c r="AT23" s="35"/>
      <c r="AU23" s="36"/>
      <c r="AV23" s="33"/>
      <c r="AW23" s="33"/>
      <c r="AX23" s="33"/>
      <c r="AY23" s="33"/>
      <c r="AZ23" s="37"/>
    </row>
    <row r="24" spans="1:52" s="38" customFormat="1" ht="47.25" customHeight="1" x14ac:dyDescent="0.25">
      <c r="A24" s="33">
        <v>4</v>
      </c>
      <c r="B24" s="21">
        <v>89</v>
      </c>
      <c r="C24" s="20" t="s">
        <v>79</v>
      </c>
      <c r="D24" s="20" t="s">
        <v>103</v>
      </c>
      <c r="E24" s="20" t="s">
        <v>122</v>
      </c>
      <c r="F24" s="20">
        <v>1</v>
      </c>
      <c r="G24" s="85" t="s">
        <v>212</v>
      </c>
      <c r="H24" s="33" t="s">
        <v>130</v>
      </c>
      <c r="I24" s="33" t="s">
        <v>131</v>
      </c>
      <c r="J24" s="33">
        <v>1</v>
      </c>
      <c r="K24" s="33"/>
      <c r="L24" s="33" t="s">
        <v>81</v>
      </c>
      <c r="M24" s="33" t="s">
        <v>82</v>
      </c>
      <c r="N24" s="33" t="s">
        <v>84</v>
      </c>
      <c r="O24" s="86">
        <v>2500</v>
      </c>
      <c r="P24" s="86">
        <v>3000</v>
      </c>
      <c r="Q24" s="86">
        <v>3000</v>
      </c>
      <c r="R24" s="86">
        <v>0</v>
      </c>
      <c r="S24" s="86">
        <v>0</v>
      </c>
      <c r="T24" s="86">
        <v>0</v>
      </c>
      <c r="U24" s="33" t="s">
        <v>166</v>
      </c>
      <c r="V24" s="33" t="s">
        <v>170</v>
      </c>
      <c r="W24" s="33" t="s">
        <v>167</v>
      </c>
      <c r="X24" s="34">
        <v>44742</v>
      </c>
      <c r="Y24" s="34">
        <f t="shared" ref="Y24" si="3">X24+45</f>
        <v>44787</v>
      </c>
      <c r="Z24" s="33" t="s">
        <v>87</v>
      </c>
      <c r="AA24" s="33" t="s">
        <v>87</v>
      </c>
      <c r="AB24" s="88" t="s">
        <v>87</v>
      </c>
      <c r="AC24" s="88" t="s">
        <v>87</v>
      </c>
      <c r="AD24" s="85" t="s">
        <v>212</v>
      </c>
      <c r="AE24" s="20" t="s">
        <v>174</v>
      </c>
      <c r="AF24" s="20">
        <v>876</v>
      </c>
      <c r="AG24" s="20" t="s">
        <v>175</v>
      </c>
      <c r="AH24" s="24" t="s">
        <v>87</v>
      </c>
      <c r="AI24" s="20" t="s">
        <v>87</v>
      </c>
      <c r="AJ24" s="33">
        <v>1</v>
      </c>
      <c r="AK24" s="33">
        <v>65401000000</v>
      </c>
      <c r="AL24" s="33" t="s">
        <v>189</v>
      </c>
      <c r="AM24" s="34">
        <v>44797</v>
      </c>
      <c r="AN24" s="34">
        <v>44797</v>
      </c>
      <c r="AO24" s="34">
        <v>44926</v>
      </c>
      <c r="AP24" s="33">
        <v>2022</v>
      </c>
      <c r="AQ24" s="33"/>
      <c r="AR24" s="33"/>
      <c r="AS24" s="34"/>
      <c r="AT24" s="35"/>
      <c r="AU24" s="36"/>
      <c r="AV24" s="33"/>
      <c r="AW24" s="33"/>
      <c r="AX24" s="33"/>
      <c r="AY24" s="33"/>
      <c r="AZ24" s="37"/>
    </row>
    <row r="25" spans="1:52" s="38" customFormat="1" ht="47.25" x14ac:dyDescent="0.25">
      <c r="A25" s="33">
        <v>4</v>
      </c>
      <c r="B25" s="21">
        <v>90</v>
      </c>
      <c r="C25" s="20" t="s">
        <v>79</v>
      </c>
      <c r="D25" s="20" t="s">
        <v>121</v>
      </c>
      <c r="E25" s="20" t="s">
        <v>122</v>
      </c>
      <c r="F25" s="20">
        <v>1</v>
      </c>
      <c r="G25" s="85" t="s">
        <v>213</v>
      </c>
      <c r="H25" s="33" t="s">
        <v>133</v>
      </c>
      <c r="I25" s="33" t="s">
        <v>134</v>
      </c>
      <c r="J25" s="33">
        <v>2</v>
      </c>
      <c r="K25" s="33"/>
      <c r="L25" s="33" t="s">
        <v>81</v>
      </c>
      <c r="M25" s="33" t="s">
        <v>82</v>
      </c>
      <c r="N25" s="33" t="s">
        <v>84</v>
      </c>
      <c r="O25" s="86">
        <f>3000+6723</f>
        <v>9723</v>
      </c>
      <c r="P25" s="86">
        <f>O25*1.2</f>
        <v>11667.6</v>
      </c>
      <c r="Q25" s="86">
        <f>P25</f>
        <v>11667.6</v>
      </c>
      <c r="R25" s="86">
        <v>0</v>
      </c>
      <c r="S25" s="86">
        <v>0</v>
      </c>
      <c r="T25" s="86">
        <v>0</v>
      </c>
      <c r="U25" s="33" t="s">
        <v>169</v>
      </c>
      <c r="V25" s="33" t="s">
        <v>170</v>
      </c>
      <c r="W25" s="33" t="s">
        <v>167</v>
      </c>
      <c r="X25" s="34">
        <v>44742</v>
      </c>
      <c r="Y25" s="34">
        <v>44787</v>
      </c>
      <c r="Z25" s="33" t="s">
        <v>87</v>
      </c>
      <c r="AA25" s="33" t="s">
        <v>87</v>
      </c>
      <c r="AB25" s="88" t="s">
        <v>87</v>
      </c>
      <c r="AC25" s="88" t="s">
        <v>87</v>
      </c>
      <c r="AD25" s="85" t="s">
        <v>213</v>
      </c>
      <c r="AE25" s="20" t="s">
        <v>174</v>
      </c>
      <c r="AF25" s="20">
        <v>876</v>
      </c>
      <c r="AG25" s="20" t="s">
        <v>175</v>
      </c>
      <c r="AH25" s="24" t="s">
        <v>87</v>
      </c>
      <c r="AI25" s="20" t="s">
        <v>87</v>
      </c>
      <c r="AJ25" s="33">
        <v>1</v>
      </c>
      <c r="AK25" s="33">
        <v>65401000000</v>
      </c>
      <c r="AL25" s="33" t="s">
        <v>189</v>
      </c>
      <c r="AM25" s="34">
        <v>44797</v>
      </c>
      <c r="AN25" s="34">
        <v>44797</v>
      </c>
      <c r="AO25" s="34">
        <v>44926</v>
      </c>
      <c r="AP25" s="33">
        <v>2022</v>
      </c>
      <c r="AQ25" s="33"/>
      <c r="AR25" s="33"/>
      <c r="AS25" s="34"/>
      <c r="AT25" s="35"/>
      <c r="AU25" s="36"/>
      <c r="AV25" s="33"/>
      <c r="AW25" s="33"/>
      <c r="AX25" s="33"/>
      <c r="AY25" s="33"/>
      <c r="AZ25" s="37"/>
    </row>
    <row r="26" spans="1:52" s="38" customFormat="1" ht="63" customHeight="1" x14ac:dyDescent="0.25">
      <c r="A26" s="33">
        <v>4</v>
      </c>
      <c r="B26" s="21">
        <v>91</v>
      </c>
      <c r="C26" s="20" t="s">
        <v>79</v>
      </c>
      <c r="D26" s="20" t="s">
        <v>121</v>
      </c>
      <c r="E26" s="20" t="s">
        <v>122</v>
      </c>
      <c r="F26" s="20">
        <v>1</v>
      </c>
      <c r="G26" s="141" t="s">
        <v>273</v>
      </c>
      <c r="H26" s="33" t="s">
        <v>125</v>
      </c>
      <c r="I26" s="33" t="s">
        <v>129</v>
      </c>
      <c r="J26" s="33">
        <v>1</v>
      </c>
      <c r="K26" s="33"/>
      <c r="L26" s="33" t="s">
        <v>81</v>
      </c>
      <c r="M26" s="33" t="s">
        <v>82</v>
      </c>
      <c r="N26" s="33" t="s">
        <v>84</v>
      </c>
      <c r="O26" s="86">
        <v>806</v>
      </c>
      <c r="P26" s="86">
        <v>806</v>
      </c>
      <c r="Q26" s="86">
        <v>806</v>
      </c>
      <c r="R26" s="86">
        <v>0</v>
      </c>
      <c r="S26" s="86">
        <v>0</v>
      </c>
      <c r="T26" s="86">
        <v>0</v>
      </c>
      <c r="U26" s="33" t="s">
        <v>166</v>
      </c>
      <c r="V26" s="33" t="s">
        <v>170</v>
      </c>
      <c r="W26" s="33" t="s">
        <v>167</v>
      </c>
      <c r="X26" s="131">
        <v>44834</v>
      </c>
      <c r="Y26" s="131">
        <v>44865</v>
      </c>
      <c r="Z26" s="33" t="s">
        <v>87</v>
      </c>
      <c r="AA26" s="33" t="s">
        <v>87</v>
      </c>
      <c r="AB26" s="88" t="s">
        <v>87</v>
      </c>
      <c r="AC26" s="88" t="s">
        <v>87</v>
      </c>
      <c r="AD26" s="85" t="s">
        <v>128</v>
      </c>
      <c r="AE26" s="20" t="s">
        <v>174</v>
      </c>
      <c r="AF26" s="20">
        <v>876</v>
      </c>
      <c r="AG26" s="20" t="s">
        <v>175</v>
      </c>
      <c r="AH26" s="24" t="s">
        <v>87</v>
      </c>
      <c r="AI26" s="20" t="s">
        <v>87</v>
      </c>
      <c r="AJ26" s="33">
        <v>1</v>
      </c>
      <c r="AK26" s="33">
        <v>65401000000</v>
      </c>
      <c r="AL26" s="33" t="s">
        <v>189</v>
      </c>
      <c r="AM26" s="131">
        <v>44880</v>
      </c>
      <c r="AN26" s="131">
        <v>44880</v>
      </c>
      <c r="AO26" s="131">
        <v>44910</v>
      </c>
      <c r="AP26" s="33">
        <v>2022</v>
      </c>
      <c r="AQ26" s="33"/>
      <c r="AR26" s="33"/>
      <c r="AS26" s="34"/>
      <c r="AT26" s="35"/>
      <c r="AU26" s="36"/>
      <c r="AV26" s="33"/>
      <c r="AW26" s="33"/>
      <c r="AX26" s="33"/>
      <c r="AY26" s="33"/>
      <c r="AZ26" s="139" t="s">
        <v>272</v>
      </c>
    </row>
    <row r="27" spans="1:52" s="38" customFormat="1" ht="63" x14ac:dyDescent="0.25">
      <c r="A27" s="33">
        <v>4</v>
      </c>
      <c r="B27" s="21">
        <v>92</v>
      </c>
      <c r="C27" s="20" t="s">
        <v>79</v>
      </c>
      <c r="D27" s="20" t="s">
        <v>121</v>
      </c>
      <c r="E27" s="20" t="s">
        <v>122</v>
      </c>
      <c r="F27" s="20">
        <v>1</v>
      </c>
      <c r="G27" s="85" t="s">
        <v>132</v>
      </c>
      <c r="H27" s="33" t="s">
        <v>133</v>
      </c>
      <c r="I27" s="33" t="s">
        <v>134</v>
      </c>
      <c r="J27" s="33">
        <v>2</v>
      </c>
      <c r="K27" s="33"/>
      <c r="L27" s="33" t="s">
        <v>81</v>
      </c>
      <c r="M27" s="33" t="s">
        <v>82</v>
      </c>
      <c r="N27" s="33" t="s">
        <v>84</v>
      </c>
      <c r="O27" s="86">
        <v>5384</v>
      </c>
      <c r="P27" s="86">
        <f>O27*1.2</f>
        <v>6460.8</v>
      </c>
      <c r="Q27" s="86">
        <f>P27</f>
        <v>6460.8</v>
      </c>
      <c r="R27" s="86">
        <v>0</v>
      </c>
      <c r="S27" s="86">
        <v>0</v>
      </c>
      <c r="T27" s="86">
        <v>0</v>
      </c>
      <c r="U27" s="33" t="s">
        <v>169</v>
      </c>
      <c r="V27" s="33" t="s">
        <v>170</v>
      </c>
      <c r="W27" s="33" t="s">
        <v>167</v>
      </c>
      <c r="X27" s="131">
        <v>44743</v>
      </c>
      <c r="Y27" s="131">
        <v>44771</v>
      </c>
      <c r="Z27" s="33" t="s">
        <v>87</v>
      </c>
      <c r="AA27" s="33" t="s">
        <v>87</v>
      </c>
      <c r="AB27" s="88" t="s">
        <v>87</v>
      </c>
      <c r="AC27" s="88" t="s">
        <v>87</v>
      </c>
      <c r="AD27" s="85" t="s">
        <v>132</v>
      </c>
      <c r="AE27" s="20" t="s">
        <v>174</v>
      </c>
      <c r="AF27" s="20">
        <v>876</v>
      </c>
      <c r="AG27" s="20" t="s">
        <v>175</v>
      </c>
      <c r="AH27" s="24" t="s">
        <v>87</v>
      </c>
      <c r="AI27" s="20" t="s">
        <v>87</v>
      </c>
      <c r="AJ27" s="33">
        <v>1</v>
      </c>
      <c r="AK27" s="33">
        <v>65401000000</v>
      </c>
      <c r="AL27" s="33" t="s">
        <v>189</v>
      </c>
      <c r="AM27" s="131">
        <v>44783</v>
      </c>
      <c r="AN27" s="131">
        <v>44783</v>
      </c>
      <c r="AO27" s="34">
        <v>44926</v>
      </c>
      <c r="AP27" s="33">
        <v>2022</v>
      </c>
      <c r="AQ27" s="33"/>
      <c r="AR27" s="33"/>
      <c r="AS27" s="34"/>
      <c r="AT27" s="35"/>
      <c r="AU27" s="36"/>
      <c r="AV27" s="33"/>
      <c r="AW27" s="33"/>
      <c r="AX27" s="33"/>
      <c r="AY27" s="33"/>
      <c r="AZ27" s="121" t="s">
        <v>284</v>
      </c>
    </row>
    <row r="28" spans="1:52" s="38" customFormat="1" ht="63" customHeight="1" x14ac:dyDescent="0.25">
      <c r="A28" s="33">
        <v>4</v>
      </c>
      <c r="B28" s="89">
        <v>93</v>
      </c>
      <c r="C28" s="20" t="s">
        <v>79</v>
      </c>
      <c r="D28" s="20" t="s">
        <v>121</v>
      </c>
      <c r="E28" s="20" t="s">
        <v>122</v>
      </c>
      <c r="F28" s="20">
        <v>1</v>
      </c>
      <c r="G28" s="85" t="s">
        <v>135</v>
      </c>
      <c r="H28" s="33" t="s">
        <v>133</v>
      </c>
      <c r="I28" s="33" t="s">
        <v>134</v>
      </c>
      <c r="J28" s="33">
        <v>2</v>
      </c>
      <c r="K28" s="33"/>
      <c r="L28" s="33" t="s">
        <v>81</v>
      </c>
      <c r="M28" s="33" t="s">
        <v>82</v>
      </c>
      <c r="N28" s="33" t="s">
        <v>84</v>
      </c>
      <c r="O28" s="86">
        <v>4367.84</v>
      </c>
      <c r="P28" s="86">
        <v>5241.4080000000004</v>
      </c>
      <c r="Q28" s="86">
        <v>0</v>
      </c>
      <c r="R28" s="86">
        <v>5241.4080000000004</v>
      </c>
      <c r="S28" s="86">
        <v>0</v>
      </c>
      <c r="T28" s="86">
        <v>0</v>
      </c>
      <c r="U28" s="33" t="s">
        <v>169</v>
      </c>
      <c r="V28" s="33" t="s">
        <v>170</v>
      </c>
      <c r="W28" s="33" t="s">
        <v>167</v>
      </c>
      <c r="X28" s="34">
        <v>45031</v>
      </c>
      <c r="Y28" s="34">
        <v>45078</v>
      </c>
      <c r="Z28" s="33" t="s">
        <v>87</v>
      </c>
      <c r="AA28" s="33" t="s">
        <v>87</v>
      </c>
      <c r="AB28" s="88" t="s">
        <v>87</v>
      </c>
      <c r="AC28" s="88" t="s">
        <v>87</v>
      </c>
      <c r="AD28" s="85" t="s">
        <v>135</v>
      </c>
      <c r="AE28" s="20" t="s">
        <v>174</v>
      </c>
      <c r="AF28" s="20">
        <v>876</v>
      </c>
      <c r="AG28" s="20" t="s">
        <v>175</v>
      </c>
      <c r="AH28" s="24" t="s">
        <v>87</v>
      </c>
      <c r="AI28" s="20" t="s">
        <v>87</v>
      </c>
      <c r="AJ28" s="33">
        <v>1</v>
      </c>
      <c r="AK28" s="33">
        <v>65401000000</v>
      </c>
      <c r="AL28" s="33" t="s">
        <v>189</v>
      </c>
      <c r="AM28" s="34">
        <v>45090</v>
      </c>
      <c r="AN28" s="34">
        <v>45090</v>
      </c>
      <c r="AO28" s="34">
        <v>45291</v>
      </c>
      <c r="AP28" s="33">
        <v>2023</v>
      </c>
      <c r="AQ28" s="33"/>
      <c r="AR28" s="33"/>
      <c r="AS28" s="34"/>
      <c r="AT28" s="35"/>
      <c r="AU28" s="36"/>
      <c r="AV28" s="33"/>
      <c r="AW28" s="33"/>
      <c r="AX28" s="33"/>
      <c r="AY28" s="33"/>
      <c r="AZ28" s="37"/>
    </row>
    <row r="29" spans="1:52" s="38" customFormat="1" ht="63" x14ac:dyDescent="0.25">
      <c r="A29" s="33">
        <v>4</v>
      </c>
      <c r="B29" s="21">
        <v>94</v>
      </c>
      <c r="C29" s="20" t="s">
        <v>79</v>
      </c>
      <c r="D29" s="20" t="s">
        <v>121</v>
      </c>
      <c r="E29" s="20" t="s">
        <v>122</v>
      </c>
      <c r="F29" s="20">
        <v>1</v>
      </c>
      <c r="G29" s="85" t="s">
        <v>136</v>
      </c>
      <c r="H29" s="33" t="s">
        <v>133</v>
      </c>
      <c r="I29" s="33" t="s">
        <v>134</v>
      </c>
      <c r="J29" s="33">
        <v>2</v>
      </c>
      <c r="K29" s="33"/>
      <c r="L29" s="33" t="s">
        <v>81</v>
      </c>
      <c r="M29" s="33" t="s">
        <v>82</v>
      </c>
      <c r="N29" s="33" t="s">
        <v>84</v>
      </c>
      <c r="O29" s="86">
        <v>22143.011999999999</v>
      </c>
      <c r="P29" s="86">
        <f>O29*1.2</f>
        <v>26571.614399999999</v>
      </c>
      <c r="Q29" s="86">
        <f>P29</f>
        <v>26571.614399999999</v>
      </c>
      <c r="R29" s="86">
        <v>0</v>
      </c>
      <c r="S29" s="86">
        <v>0</v>
      </c>
      <c r="T29" s="86">
        <v>0</v>
      </c>
      <c r="U29" s="33" t="s">
        <v>173</v>
      </c>
      <c r="V29" s="33" t="s">
        <v>170</v>
      </c>
      <c r="W29" s="33" t="s">
        <v>167</v>
      </c>
      <c r="X29" s="131">
        <v>44666</v>
      </c>
      <c r="Y29" s="131">
        <v>44697</v>
      </c>
      <c r="Z29" s="33" t="s">
        <v>87</v>
      </c>
      <c r="AA29" s="33" t="s">
        <v>87</v>
      </c>
      <c r="AB29" s="88" t="s">
        <v>87</v>
      </c>
      <c r="AC29" s="88" t="s">
        <v>87</v>
      </c>
      <c r="AD29" s="85" t="s">
        <v>136</v>
      </c>
      <c r="AE29" s="20" t="s">
        <v>174</v>
      </c>
      <c r="AF29" s="20">
        <v>876</v>
      </c>
      <c r="AG29" s="20" t="s">
        <v>175</v>
      </c>
      <c r="AH29" s="24" t="s">
        <v>87</v>
      </c>
      <c r="AI29" s="20" t="s">
        <v>87</v>
      </c>
      <c r="AJ29" s="33">
        <v>1</v>
      </c>
      <c r="AK29" s="33">
        <v>65401000000</v>
      </c>
      <c r="AL29" s="33" t="s">
        <v>189</v>
      </c>
      <c r="AM29" s="131">
        <v>44707</v>
      </c>
      <c r="AN29" s="131">
        <v>44707</v>
      </c>
      <c r="AO29" s="34">
        <v>44926</v>
      </c>
      <c r="AP29" s="33">
        <v>2022</v>
      </c>
      <c r="AQ29" s="33"/>
      <c r="AR29" s="33"/>
      <c r="AS29" s="34"/>
      <c r="AT29" s="35"/>
      <c r="AU29" s="36"/>
      <c r="AV29" s="33"/>
      <c r="AW29" s="33"/>
      <c r="AX29" s="33"/>
      <c r="AY29" s="33"/>
      <c r="AZ29" s="121" t="s">
        <v>284</v>
      </c>
    </row>
    <row r="30" spans="1:52" s="38" customFormat="1" ht="63" customHeight="1" x14ac:dyDescent="0.25">
      <c r="A30" s="33">
        <v>4</v>
      </c>
      <c r="B30" s="89">
        <v>95</v>
      </c>
      <c r="C30" s="20" t="s">
        <v>79</v>
      </c>
      <c r="D30" s="20" t="s">
        <v>121</v>
      </c>
      <c r="E30" s="20" t="s">
        <v>122</v>
      </c>
      <c r="F30" s="20">
        <v>1</v>
      </c>
      <c r="G30" s="85" t="s">
        <v>137</v>
      </c>
      <c r="H30" s="33" t="s">
        <v>133</v>
      </c>
      <c r="I30" s="33" t="s">
        <v>134</v>
      </c>
      <c r="J30" s="33">
        <v>2</v>
      </c>
      <c r="K30" s="33"/>
      <c r="L30" s="33" t="s">
        <v>81</v>
      </c>
      <c r="M30" s="33" t="s">
        <v>82</v>
      </c>
      <c r="N30" s="33" t="s">
        <v>84</v>
      </c>
      <c r="O30" s="86">
        <v>933.3</v>
      </c>
      <c r="P30" s="86">
        <v>1119.96</v>
      </c>
      <c r="Q30" s="86">
        <v>0</v>
      </c>
      <c r="R30" s="86">
        <v>1119.96</v>
      </c>
      <c r="S30" s="86">
        <v>0</v>
      </c>
      <c r="T30" s="86">
        <v>0</v>
      </c>
      <c r="U30" s="33" t="s">
        <v>169</v>
      </c>
      <c r="V30" s="33" t="s">
        <v>170</v>
      </c>
      <c r="W30" s="33" t="s">
        <v>167</v>
      </c>
      <c r="X30" s="34">
        <v>45108</v>
      </c>
      <c r="Y30" s="34">
        <v>45139</v>
      </c>
      <c r="Z30" s="33" t="s">
        <v>87</v>
      </c>
      <c r="AA30" s="33" t="s">
        <v>87</v>
      </c>
      <c r="AB30" s="88" t="s">
        <v>87</v>
      </c>
      <c r="AC30" s="88" t="s">
        <v>87</v>
      </c>
      <c r="AD30" s="85" t="s">
        <v>137</v>
      </c>
      <c r="AE30" s="20" t="s">
        <v>174</v>
      </c>
      <c r="AF30" s="20">
        <v>876</v>
      </c>
      <c r="AG30" s="20" t="s">
        <v>175</v>
      </c>
      <c r="AH30" s="24" t="s">
        <v>87</v>
      </c>
      <c r="AI30" s="20" t="s">
        <v>87</v>
      </c>
      <c r="AJ30" s="33">
        <v>1</v>
      </c>
      <c r="AK30" s="33">
        <v>65401000000</v>
      </c>
      <c r="AL30" s="33" t="s">
        <v>189</v>
      </c>
      <c r="AM30" s="34">
        <v>45150</v>
      </c>
      <c r="AN30" s="34">
        <v>45150</v>
      </c>
      <c r="AO30" s="34">
        <v>45291</v>
      </c>
      <c r="AP30" s="33">
        <v>2023</v>
      </c>
      <c r="AQ30" s="33"/>
      <c r="AR30" s="33"/>
      <c r="AS30" s="34"/>
      <c r="AT30" s="35"/>
      <c r="AU30" s="36"/>
      <c r="AV30" s="33"/>
      <c r="AW30" s="33"/>
      <c r="AX30" s="33"/>
      <c r="AY30" s="33"/>
      <c r="AZ30" s="37"/>
    </row>
    <row r="31" spans="1:52" s="38" customFormat="1" ht="94.5" customHeight="1" x14ac:dyDescent="0.25">
      <c r="A31" s="33">
        <v>4</v>
      </c>
      <c r="B31" s="21">
        <v>96</v>
      </c>
      <c r="C31" s="20" t="s">
        <v>79</v>
      </c>
      <c r="D31" s="20" t="s">
        <v>121</v>
      </c>
      <c r="E31" s="20" t="s">
        <v>122</v>
      </c>
      <c r="F31" s="20">
        <v>1</v>
      </c>
      <c r="G31" s="85" t="s">
        <v>138</v>
      </c>
      <c r="H31" s="33" t="s">
        <v>139</v>
      </c>
      <c r="I31" s="33" t="s">
        <v>140</v>
      </c>
      <c r="J31" s="33">
        <v>1</v>
      </c>
      <c r="K31" s="33"/>
      <c r="L31" s="33" t="s">
        <v>81</v>
      </c>
      <c r="M31" s="33" t="s">
        <v>82</v>
      </c>
      <c r="N31" s="33" t="s">
        <v>84</v>
      </c>
      <c r="O31" s="86">
        <v>3000</v>
      </c>
      <c r="P31" s="86">
        <v>3000</v>
      </c>
      <c r="Q31" s="86">
        <v>3000</v>
      </c>
      <c r="R31" s="86">
        <v>0</v>
      </c>
      <c r="S31" s="86">
        <v>0</v>
      </c>
      <c r="T31" s="86">
        <v>0</v>
      </c>
      <c r="U31" s="33" t="s">
        <v>166</v>
      </c>
      <c r="V31" s="33" t="s">
        <v>170</v>
      </c>
      <c r="W31" s="33" t="s">
        <v>167</v>
      </c>
      <c r="X31" s="34">
        <v>44834</v>
      </c>
      <c r="Y31" s="34">
        <f t="shared" ref="Y31:Y32" si="4">X31+45</f>
        <v>44879</v>
      </c>
      <c r="Z31" s="33" t="s">
        <v>87</v>
      </c>
      <c r="AA31" s="33" t="s">
        <v>87</v>
      </c>
      <c r="AB31" s="88" t="s">
        <v>87</v>
      </c>
      <c r="AC31" s="88" t="s">
        <v>87</v>
      </c>
      <c r="AD31" s="85" t="s">
        <v>138</v>
      </c>
      <c r="AE31" s="20" t="s">
        <v>174</v>
      </c>
      <c r="AF31" s="20">
        <v>876</v>
      </c>
      <c r="AG31" s="20" t="s">
        <v>175</v>
      </c>
      <c r="AH31" s="24" t="s">
        <v>87</v>
      </c>
      <c r="AI31" s="20" t="s">
        <v>87</v>
      </c>
      <c r="AJ31" s="33">
        <v>1</v>
      </c>
      <c r="AK31" s="33">
        <v>65401000000</v>
      </c>
      <c r="AL31" s="33" t="s">
        <v>189</v>
      </c>
      <c r="AM31" s="34">
        <v>44889</v>
      </c>
      <c r="AN31" s="34">
        <v>44889</v>
      </c>
      <c r="AO31" s="34">
        <v>44926</v>
      </c>
      <c r="AP31" s="33">
        <v>2022</v>
      </c>
      <c r="AQ31" s="33"/>
      <c r="AR31" s="33"/>
      <c r="AS31" s="34"/>
      <c r="AT31" s="35"/>
      <c r="AU31" s="36"/>
      <c r="AV31" s="33"/>
      <c r="AW31" s="33"/>
      <c r="AX31" s="33"/>
      <c r="AY31" s="33"/>
      <c r="AZ31" s="37"/>
    </row>
    <row r="32" spans="1:52" s="38" customFormat="1" ht="63" customHeight="1" x14ac:dyDescent="0.25">
      <c r="A32" s="33">
        <v>4</v>
      </c>
      <c r="B32" s="21">
        <v>97</v>
      </c>
      <c r="C32" s="20" t="s">
        <v>79</v>
      </c>
      <c r="D32" s="20" t="s">
        <v>121</v>
      </c>
      <c r="E32" s="20" t="s">
        <v>122</v>
      </c>
      <c r="F32" s="20">
        <v>1</v>
      </c>
      <c r="G32" s="85" t="s">
        <v>141</v>
      </c>
      <c r="H32" s="33" t="s">
        <v>139</v>
      </c>
      <c r="I32" s="33" t="s">
        <v>140</v>
      </c>
      <c r="J32" s="33">
        <v>1</v>
      </c>
      <c r="K32" s="33"/>
      <c r="L32" s="33" t="s">
        <v>81</v>
      </c>
      <c r="M32" s="33" t="s">
        <v>82</v>
      </c>
      <c r="N32" s="33" t="s">
        <v>84</v>
      </c>
      <c r="O32" s="86">
        <v>2000</v>
      </c>
      <c r="P32" s="86">
        <f>O32*1.2</f>
        <v>2400</v>
      </c>
      <c r="Q32" s="86">
        <f>P32</f>
        <v>2400</v>
      </c>
      <c r="R32" s="86">
        <v>0</v>
      </c>
      <c r="S32" s="86">
        <v>0</v>
      </c>
      <c r="T32" s="86">
        <v>0</v>
      </c>
      <c r="U32" s="33" t="s">
        <v>166</v>
      </c>
      <c r="V32" s="33" t="s">
        <v>170</v>
      </c>
      <c r="W32" s="33" t="s">
        <v>167</v>
      </c>
      <c r="X32" s="34">
        <v>44834</v>
      </c>
      <c r="Y32" s="34">
        <f t="shared" si="4"/>
        <v>44879</v>
      </c>
      <c r="Z32" s="33" t="s">
        <v>87</v>
      </c>
      <c r="AA32" s="33" t="s">
        <v>87</v>
      </c>
      <c r="AB32" s="88" t="s">
        <v>87</v>
      </c>
      <c r="AC32" s="88" t="s">
        <v>87</v>
      </c>
      <c r="AD32" s="85" t="s">
        <v>141</v>
      </c>
      <c r="AE32" s="20" t="s">
        <v>174</v>
      </c>
      <c r="AF32" s="20">
        <v>876</v>
      </c>
      <c r="AG32" s="20" t="s">
        <v>175</v>
      </c>
      <c r="AH32" s="24" t="s">
        <v>87</v>
      </c>
      <c r="AI32" s="20" t="s">
        <v>87</v>
      </c>
      <c r="AJ32" s="33">
        <v>1</v>
      </c>
      <c r="AK32" s="33">
        <v>65401000000</v>
      </c>
      <c r="AL32" s="33" t="s">
        <v>189</v>
      </c>
      <c r="AM32" s="34">
        <v>44889</v>
      </c>
      <c r="AN32" s="34">
        <v>44889</v>
      </c>
      <c r="AO32" s="34">
        <v>44926</v>
      </c>
      <c r="AP32" s="33">
        <v>2022</v>
      </c>
      <c r="AQ32" s="33"/>
      <c r="AR32" s="33"/>
      <c r="AS32" s="34"/>
      <c r="AT32" s="35"/>
      <c r="AU32" s="36"/>
      <c r="AV32" s="33"/>
      <c r="AW32" s="33"/>
      <c r="AX32" s="33"/>
      <c r="AY32" s="33"/>
      <c r="AZ32" s="37"/>
    </row>
    <row r="33" spans="1:52" s="38" customFormat="1" ht="132" customHeight="1" x14ac:dyDescent="0.25">
      <c r="A33" s="33">
        <v>4</v>
      </c>
      <c r="B33" s="21">
        <v>98</v>
      </c>
      <c r="C33" s="20" t="s">
        <v>79</v>
      </c>
      <c r="D33" s="20" t="s">
        <v>121</v>
      </c>
      <c r="E33" s="20" t="s">
        <v>122</v>
      </c>
      <c r="F33" s="20">
        <v>1</v>
      </c>
      <c r="G33" s="85" t="s">
        <v>142</v>
      </c>
      <c r="H33" s="33" t="s">
        <v>125</v>
      </c>
      <c r="I33" s="33" t="s">
        <v>126</v>
      </c>
      <c r="J33" s="33">
        <v>1</v>
      </c>
      <c r="K33" s="33"/>
      <c r="L33" s="33" t="s">
        <v>81</v>
      </c>
      <c r="M33" s="33" t="s">
        <v>82</v>
      </c>
      <c r="N33" s="33" t="s">
        <v>84</v>
      </c>
      <c r="O33" s="86">
        <v>2010</v>
      </c>
      <c r="P33" s="86">
        <v>2010</v>
      </c>
      <c r="Q33" s="86">
        <v>2010</v>
      </c>
      <c r="R33" s="86">
        <v>0</v>
      </c>
      <c r="S33" s="86">
        <v>0</v>
      </c>
      <c r="T33" s="86">
        <v>0</v>
      </c>
      <c r="U33" s="33" t="s">
        <v>166</v>
      </c>
      <c r="V33" s="33" t="s">
        <v>170</v>
      </c>
      <c r="W33" s="33" t="s">
        <v>167</v>
      </c>
      <c r="X33" s="34">
        <v>44693</v>
      </c>
      <c r="Y33" s="34">
        <v>44733</v>
      </c>
      <c r="Z33" s="33" t="s">
        <v>87</v>
      </c>
      <c r="AA33" s="33" t="s">
        <v>87</v>
      </c>
      <c r="AB33" s="88" t="s">
        <v>87</v>
      </c>
      <c r="AC33" s="88" t="s">
        <v>87</v>
      </c>
      <c r="AD33" s="85" t="s">
        <v>142</v>
      </c>
      <c r="AE33" s="20" t="s">
        <v>174</v>
      </c>
      <c r="AF33" s="20">
        <v>876</v>
      </c>
      <c r="AG33" s="20" t="s">
        <v>175</v>
      </c>
      <c r="AH33" s="24" t="s">
        <v>87</v>
      </c>
      <c r="AI33" s="20" t="s">
        <v>87</v>
      </c>
      <c r="AJ33" s="33">
        <v>1</v>
      </c>
      <c r="AK33" s="33">
        <v>65401000000</v>
      </c>
      <c r="AL33" s="33" t="s">
        <v>189</v>
      </c>
      <c r="AM33" s="34">
        <v>44743</v>
      </c>
      <c r="AN33" s="34">
        <v>44743</v>
      </c>
      <c r="AO33" s="34">
        <v>44926</v>
      </c>
      <c r="AP33" s="33">
        <v>2022</v>
      </c>
      <c r="AQ33" s="33"/>
      <c r="AR33" s="33"/>
      <c r="AS33" s="34"/>
      <c r="AT33" s="35"/>
      <c r="AU33" s="36"/>
      <c r="AV33" s="33"/>
      <c r="AW33" s="33"/>
      <c r="AX33" s="33"/>
      <c r="AY33" s="33"/>
      <c r="AZ33" s="37"/>
    </row>
    <row r="34" spans="1:52" s="38" customFormat="1" ht="47.25" customHeight="1" x14ac:dyDescent="0.25">
      <c r="A34" s="33">
        <v>4</v>
      </c>
      <c r="B34" s="21">
        <v>99</v>
      </c>
      <c r="C34" s="20" t="s">
        <v>79</v>
      </c>
      <c r="D34" s="20" t="s">
        <v>121</v>
      </c>
      <c r="E34" s="20" t="s">
        <v>122</v>
      </c>
      <c r="F34" s="20">
        <v>1</v>
      </c>
      <c r="G34" s="85" t="s">
        <v>144</v>
      </c>
      <c r="H34" s="33" t="s">
        <v>125</v>
      </c>
      <c r="I34" s="33" t="s">
        <v>126</v>
      </c>
      <c r="J34" s="33">
        <v>1</v>
      </c>
      <c r="K34" s="33"/>
      <c r="L34" s="33" t="s">
        <v>81</v>
      </c>
      <c r="M34" s="33" t="s">
        <v>82</v>
      </c>
      <c r="N34" s="33" t="s">
        <v>84</v>
      </c>
      <c r="O34" s="86">
        <f>459.68*1.04</f>
        <v>478.06720000000001</v>
      </c>
      <c r="P34" s="86">
        <f>O34*1.2</f>
        <v>573.68064000000004</v>
      </c>
      <c r="Q34" s="86">
        <v>0</v>
      </c>
      <c r="R34" s="86">
        <f>P34</f>
        <v>573.68064000000004</v>
      </c>
      <c r="S34" s="86">
        <v>0</v>
      </c>
      <c r="T34" s="86">
        <v>0</v>
      </c>
      <c r="U34" s="33" t="s">
        <v>164</v>
      </c>
      <c r="V34" s="33" t="s">
        <v>79</v>
      </c>
      <c r="W34" s="33" t="s">
        <v>165</v>
      </c>
      <c r="X34" s="34">
        <v>44918</v>
      </c>
      <c r="Y34" s="34">
        <v>44918</v>
      </c>
      <c r="Z34" s="33" t="s">
        <v>179</v>
      </c>
      <c r="AA34" s="33" t="s">
        <v>182</v>
      </c>
      <c r="AB34" s="90">
        <v>6659074044</v>
      </c>
      <c r="AC34" s="90">
        <v>668501001</v>
      </c>
      <c r="AD34" s="85" t="s">
        <v>144</v>
      </c>
      <c r="AE34" s="20" t="s">
        <v>174</v>
      </c>
      <c r="AF34" s="20">
        <v>876</v>
      </c>
      <c r="AG34" s="20" t="s">
        <v>175</v>
      </c>
      <c r="AH34" s="24" t="s">
        <v>87</v>
      </c>
      <c r="AI34" s="20" t="s">
        <v>87</v>
      </c>
      <c r="AJ34" s="33">
        <v>1</v>
      </c>
      <c r="AK34" s="33">
        <v>65401000000</v>
      </c>
      <c r="AL34" s="33" t="s">
        <v>189</v>
      </c>
      <c r="AM34" s="34">
        <v>44918</v>
      </c>
      <c r="AN34" s="34">
        <v>44927</v>
      </c>
      <c r="AO34" s="34">
        <v>45291</v>
      </c>
      <c r="AP34" s="33">
        <v>2023</v>
      </c>
      <c r="AQ34" s="33"/>
      <c r="AR34" s="33"/>
      <c r="AS34" s="34"/>
      <c r="AT34" s="35"/>
      <c r="AU34" s="36"/>
      <c r="AV34" s="33"/>
      <c r="AW34" s="33"/>
      <c r="AX34" s="33"/>
      <c r="AY34" s="33"/>
      <c r="AZ34" s="37"/>
    </row>
    <row r="35" spans="1:52" s="38" customFormat="1" ht="63" x14ac:dyDescent="0.25">
      <c r="A35" s="33">
        <v>4</v>
      </c>
      <c r="B35" s="21">
        <v>100</v>
      </c>
      <c r="C35" s="20" t="s">
        <v>79</v>
      </c>
      <c r="D35" s="20" t="s">
        <v>121</v>
      </c>
      <c r="E35" s="20" t="s">
        <v>122</v>
      </c>
      <c r="F35" s="20">
        <v>1</v>
      </c>
      <c r="G35" s="85" t="s">
        <v>162</v>
      </c>
      <c r="H35" s="33" t="s">
        <v>133</v>
      </c>
      <c r="I35" s="33" t="s">
        <v>134</v>
      </c>
      <c r="J35" s="33">
        <v>2</v>
      </c>
      <c r="K35" s="33"/>
      <c r="L35" s="33" t="s">
        <v>81</v>
      </c>
      <c r="M35" s="33" t="s">
        <v>82</v>
      </c>
      <c r="N35" s="33" t="s">
        <v>84</v>
      </c>
      <c r="O35" s="86">
        <v>2111</v>
      </c>
      <c r="P35" s="86">
        <f>O35*1.2</f>
        <v>2533.1999999999998</v>
      </c>
      <c r="Q35" s="86">
        <f>P35</f>
        <v>2533.1999999999998</v>
      </c>
      <c r="R35" s="86">
        <v>0</v>
      </c>
      <c r="S35" s="86">
        <v>0</v>
      </c>
      <c r="T35" s="86">
        <v>0</v>
      </c>
      <c r="U35" s="33" t="s">
        <v>169</v>
      </c>
      <c r="V35" s="33" t="s">
        <v>170</v>
      </c>
      <c r="W35" s="33" t="s">
        <v>167</v>
      </c>
      <c r="X35" s="131">
        <v>44743</v>
      </c>
      <c r="Y35" s="131">
        <v>44771</v>
      </c>
      <c r="Z35" s="33" t="s">
        <v>87</v>
      </c>
      <c r="AA35" s="33" t="s">
        <v>87</v>
      </c>
      <c r="AB35" s="88" t="s">
        <v>87</v>
      </c>
      <c r="AC35" s="88" t="s">
        <v>87</v>
      </c>
      <c r="AD35" s="85" t="s">
        <v>162</v>
      </c>
      <c r="AE35" s="20" t="s">
        <v>174</v>
      </c>
      <c r="AF35" s="20">
        <v>876</v>
      </c>
      <c r="AG35" s="20" t="s">
        <v>175</v>
      </c>
      <c r="AH35" s="24" t="s">
        <v>87</v>
      </c>
      <c r="AI35" s="20" t="s">
        <v>87</v>
      </c>
      <c r="AJ35" s="33">
        <v>1</v>
      </c>
      <c r="AK35" s="33" t="s">
        <v>217</v>
      </c>
      <c r="AL35" s="33" t="s">
        <v>189</v>
      </c>
      <c r="AM35" s="131">
        <v>44783</v>
      </c>
      <c r="AN35" s="131">
        <v>44783</v>
      </c>
      <c r="AO35" s="34">
        <v>44926</v>
      </c>
      <c r="AP35" s="33">
        <v>2022</v>
      </c>
      <c r="AQ35" s="33"/>
      <c r="AR35" s="33"/>
      <c r="AS35" s="34"/>
      <c r="AT35" s="35"/>
      <c r="AU35" s="36"/>
      <c r="AV35" s="33"/>
      <c r="AW35" s="33"/>
      <c r="AX35" s="33"/>
      <c r="AY35" s="33"/>
      <c r="AZ35" s="121" t="s">
        <v>284</v>
      </c>
    </row>
    <row r="36" spans="1:52" s="38" customFormat="1" ht="63" x14ac:dyDescent="0.25">
      <c r="A36" s="33">
        <v>4</v>
      </c>
      <c r="B36" s="21">
        <v>101</v>
      </c>
      <c r="C36" s="20" t="s">
        <v>79</v>
      </c>
      <c r="D36" s="20" t="s">
        <v>121</v>
      </c>
      <c r="E36" s="20" t="s">
        <v>122</v>
      </c>
      <c r="F36" s="20">
        <v>1</v>
      </c>
      <c r="G36" s="85" t="s">
        <v>227</v>
      </c>
      <c r="H36" s="33" t="s">
        <v>133</v>
      </c>
      <c r="I36" s="33" t="s">
        <v>134</v>
      </c>
      <c r="J36" s="33">
        <v>2</v>
      </c>
      <c r="K36" s="33"/>
      <c r="L36" s="33" t="s">
        <v>81</v>
      </c>
      <c r="M36" s="33" t="s">
        <v>82</v>
      </c>
      <c r="N36" s="33" t="s">
        <v>84</v>
      </c>
      <c r="O36" s="86">
        <v>3300</v>
      </c>
      <c r="P36" s="86">
        <v>3960</v>
      </c>
      <c r="Q36" s="86">
        <v>3960</v>
      </c>
      <c r="R36" s="86">
        <v>0</v>
      </c>
      <c r="S36" s="86">
        <v>0</v>
      </c>
      <c r="T36" s="86">
        <v>0</v>
      </c>
      <c r="U36" s="33" t="s">
        <v>169</v>
      </c>
      <c r="V36" s="33" t="s">
        <v>170</v>
      </c>
      <c r="W36" s="33" t="s">
        <v>167</v>
      </c>
      <c r="X36" s="131">
        <v>44743</v>
      </c>
      <c r="Y36" s="131">
        <v>44771</v>
      </c>
      <c r="Z36" s="33" t="s">
        <v>87</v>
      </c>
      <c r="AA36" s="33" t="s">
        <v>87</v>
      </c>
      <c r="AB36" s="88" t="s">
        <v>87</v>
      </c>
      <c r="AC36" s="88" t="s">
        <v>87</v>
      </c>
      <c r="AD36" s="85" t="s">
        <v>227</v>
      </c>
      <c r="AE36" s="20" t="s">
        <v>174</v>
      </c>
      <c r="AF36" s="20">
        <v>876</v>
      </c>
      <c r="AG36" s="20" t="s">
        <v>175</v>
      </c>
      <c r="AH36" s="24" t="s">
        <v>87</v>
      </c>
      <c r="AI36" s="20" t="s">
        <v>87</v>
      </c>
      <c r="AJ36" s="33">
        <v>1</v>
      </c>
      <c r="AK36" s="33" t="s">
        <v>217</v>
      </c>
      <c r="AL36" s="33" t="s">
        <v>189</v>
      </c>
      <c r="AM36" s="131">
        <v>44783</v>
      </c>
      <c r="AN36" s="131">
        <v>44783</v>
      </c>
      <c r="AO36" s="34">
        <v>44926</v>
      </c>
      <c r="AP36" s="33">
        <v>2022</v>
      </c>
      <c r="AQ36" s="33"/>
      <c r="AR36" s="33"/>
      <c r="AS36" s="34"/>
      <c r="AT36" s="35"/>
      <c r="AU36" s="36"/>
      <c r="AV36" s="33"/>
      <c r="AW36" s="33"/>
      <c r="AX36" s="33"/>
      <c r="AY36" s="33"/>
      <c r="AZ36" s="121" t="s">
        <v>284</v>
      </c>
    </row>
    <row r="37" spans="1:52" s="38" customFormat="1" ht="63" customHeight="1" x14ac:dyDescent="0.25">
      <c r="A37" s="33">
        <v>4</v>
      </c>
      <c r="B37" s="89">
        <v>102</v>
      </c>
      <c r="C37" s="20" t="s">
        <v>79</v>
      </c>
      <c r="D37" s="20" t="s">
        <v>121</v>
      </c>
      <c r="E37" s="20" t="s">
        <v>122</v>
      </c>
      <c r="F37" s="20">
        <v>1</v>
      </c>
      <c r="G37" s="85" t="s">
        <v>163</v>
      </c>
      <c r="H37" s="33" t="s">
        <v>133</v>
      </c>
      <c r="I37" s="33" t="s">
        <v>134</v>
      </c>
      <c r="J37" s="33">
        <v>2</v>
      </c>
      <c r="K37" s="33"/>
      <c r="L37" s="33" t="s">
        <v>81</v>
      </c>
      <c r="M37" s="33" t="s">
        <v>82</v>
      </c>
      <c r="N37" s="33" t="s">
        <v>84</v>
      </c>
      <c r="O37" s="86">
        <v>2000</v>
      </c>
      <c r="P37" s="86">
        <v>2400</v>
      </c>
      <c r="Q37" s="86">
        <v>0</v>
      </c>
      <c r="R37" s="86">
        <v>2400</v>
      </c>
      <c r="S37" s="86">
        <v>0</v>
      </c>
      <c r="T37" s="86">
        <v>0</v>
      </c>
      <c r="U37" s="33" t="s">
        <v>169</v>
      </c>
      <c r="V37" s="33" t="s">
        <v>170</v>
      </c>
      <c r="W37" s="33" t="s">
        <v>167</v>
      </c>
      <c r="X37" s="34">
        <v>44958</v>
      </c>
      <c r="Y37" s="34">
        <v>44983</v>
      </c>
      <c r="Z37" s="33" t="s">
        <v>87</v>
      </c>
      <c r="AA37" s="33" t="s">
        <v>87</v>
      </c>
      <c r="AB37" s="88" t="s">
        <v>87</v>
      </c>
      <c r="AC37" s="88" t="s">
        <v>87</v>
      </c>
      <c r="AD37" s="85" t="s">
        <v>163</v>
      </c>
      <c r="AE37" s="20" t="s">
        <v>174</v>
      </c>
      <c r="AF37" s="20">
        <v>876</v>
      </c>
      <c r="AG37" s="20" t="s">
        <v>175</v>
      </c>
      <c r="AH37" s="24" t="s">
        <v>87</v>
      </c>
      <c r="AI37" s="20" t="s">
        <v>87</v>
      </c>
      <c r="AJ37" s="33">
        <v>1</v>
      </c>
      <c r="AK37" s="33" t="s">
        <v>217</v>
      </c>
      <c r="AL37" s="33" t="s">
        <v>189</v>
      </c>
      <c r="AM37" s="34">
        <v>44998</v>
      </c>
      <c r="AN37" s="34">
        <v>45046</v>
      </c>
      <c r="AO37" s="34">
        <v>45291</v>
      </c>
      <c r="AP37" s="33">
        <v>2023</v>
      </c>
      <c r="AQ37" s="33"/>
      <c r="AR37" s="33"/>
      <c r="AS37" s="34"/>
      <c r="AT37" s="35"/>
      <c r="AU37" s="36"/>
      <c r="AV37" s="33"/>
      <c r="AW37" s="33"/>
      <c r="AX37" s="33"/>
      <c r="AY37" s="33"/>
      <c r="AZ37" s="37"/>
    </row>
    <row r="38" spans="1:52" s="38" customFormat="1" ht="47.25" customHeight="1" x14ac:dyDescent="0.25">
      <c r="A38" s="33">
        <v>4</v>
      </c>
      <c r="B38" s="21">
        <v>103</v>
      </c>
      <c r="C38" s="20" t="s">
        <v>79</v>
      </c>
      <c r="D38" s="20" t="s">
        <v>121</v>
      </c>
      <c r="E38" s="20" t="s">
        <v>122</v>
      </c>
      <c r="F38" s="20">
        <v>1</v>
      </c>
      <c r="G38" s="85" t="s">
        <v>214</v>
      </c>
      <c r="H38" s="33" t="s">
        <v>215</v>
      </c>
      <c r="I38" s="33" t="s">
        <v>216</v>
      </c>
      <c r="J38" s="33">
        <v>1</v>
      </c>
      <c r="K38" s="33"/>
      <c r="L38" s="33" t="s">
        <v>81</v>
      </c>
      <c r="M38" s="33" t="s">
        <v>82</v>
      </c>
      <c r="N38" s="33" t="s">
        <v>84</v>
      </c>
      <c r="O38" s="86">
        <v>1522</v>
      </c>
      <c r="P38" s="86">
        <f>O38*1.2</f>
        <v>1826.3999999999999</v>
      </c>
      <c r="Q38" s="86">
        <f>P38/3*3/12</f>
        <v>152.19999999999999</v>
      </c>
      <c r="R38" s="86">
        <f>P38/3</f>
        <v>608.79999999999995</v>
      </c>
      <c r="S38" s="86">
        <f>P38/3</f>
        <v>608.79999999999995</v>
      </c>
      <c r="T38" s="86">
        <f>P38/3*9/12</f>
        <v>456.59999999999997</v>
      </c>
      <c r="U38" s="20" t="s">
        <v>166</v>
      </c>
      <c r="V38" s="33" t="s">
        <v>170</v>
      </c>
      <c r="W38" s="33" t="s">
        <v>167</v>
      </c>
      <c r="X38" s="34">
        <v>44774</v>
      </c>
      <c r="Y38" s="34">
        <f t="shared" ref="Y38" si="5">X38+45</f>
        <v>44819</v>
      </c>
      <c r="Z38" s="33" t="s">
        <v>87</v>
      </c>
      <c r="AA38" s="33" t="s">
        <v>87</v>
      </c>
      <c r="AB38" s="88" t="s">
        <v>87</v>
      </c>
      <c r="AC38" s="88" t="s">
        <v>87</v>
      </c>
      <c r="AD38" s="85" t="s">
        <v>214</v>
      </c>
      <c r="AE38" s="20" t="s">
        <v>174</v>
      </c>
      <c r="AF38" s="20">
        <v>876</v>
      </c>
      <c r="AG38" s="20" t="s">
        <v>175</v>
      </c>
      <c r="AH38" s="24" t="s">
        <v>87</v>
      </c>
      <c r="AI38" s="20" t="s">
        <v>87</v>
      </c>
      <c r="AJ38" s="33">
        <v>1</v>
      </c>
      <c r="AK38" s="33" t="s">
        <v>217</v>
      </c>
      <c r="AL38" s="33" t="s">
        <v>189</v>
      </c>
      <c r="AM38" s="34">
        <v>44830</v>
      </c>
      <c r="AN38" s="34">
        <v>44835</v>
      </c>
      <c r="AO38" s="34">
        <v>45930</v>
      </c>
      <c r="AP38" s="33" t="s">
        <v>207</v>
      </c>
      <c r="AQ38" s="33"/>
      <c r="AR38" s="33"/>
      <c r="AS38" s="34"/>
      <c r="AT38" s="35"/>
      <c r="AU38" s="36"/>
      <c r="AV38" s="33"/>
      <c r="AW38" s="33"/>
      <c r="AX38" s="33"/>
      <c r="AY38" s="33"/>
      <c r="AZ38" s="37"/>
    </row>
    <row r="39" spans="1:52" s="38" customFormat="1" ht="47.25" customHeight="1" x14ac:dyDescent="0.25">
      <c r="A39" s="33">
        <v>4</v>
      </c>
      <c r="B39" s="21">
        <v>104</v>
      </c>
      <c r="C39" s="20" t="s">
        <v>79</v>
      </c>
      <c r="D39" s="20" t="s">
        <v>121</v>
      </c>
      <c r="E39" s="20" t="s">
        <v>122</v>
      </c>
      <c r="F39" s="20">
        <v>1</v>
      </c>
      <c r="G39" s="91" t="s">
        <v>221</v>
      </c>
      <c r="H39" s="33" t="s">
        <v>125</v>
      </c>
      <c r="I39" s="33" t="s">
        <v>126</v>
      </c>
      <c r="J39" s="92">
        <v>1</v>
      </c>
      <c r="K39" s="92"/>
      <c r="L39" s="92" t="s">
        <v>81</v>
      </c>
      <c r="M39" s="92" t="s">
        <v>82</v>
      </c>
      <c r="N39" s="92" t="s">
        <v>84</v>
      </c>
      <c r="O39" s="93">
        <f>P39/1.2</f>
        <v>13292.304258333332</v>
      </c>
      <c r="P39" s="93">
        <f>SUM(Q39:T39)</f>
        <v>15950.765109999997</v>
      </c>
      <c r="Q39" s="93">
        <v>0</v>
      </c>
      <c r="R39" s="93">
        <v>4681.8999999999996</v>
      </c>
      <c r="S39" s="93">
        <f>R39*1.13</f>
        <v>5290.5469999999987</v>
      </c>
      <c r="T39" s="93">
        <f>S39*1.13</f>
        <v>5978.3181099999983</v>
      </c>
      <c r="U39" s="92" t="s">
        <v>172</v>
      </c>
      <c r="V39" s="92" t="s">
        <v>170</v>
      </c>
      <c r="W39" s="92" t="s">
        <v>167</v>
      </c>
      <c r="X39" s="94">
        <v>44837</v>
      </c>
      <c r="Y39" s="94">
        <v>44880</v>
      </c>
      <c r="Z39" s="92" t="s">
        <v>87</v>
      </c>
      <c r="AA39" s="92" t="s">
        <v>87</v>
      </c>
      <c r="AB39" s="95" t="s">
        <v>87</v>
      </c>
      <c r="AC39" s="95" t="s">
        <v>87</v>
      </c>
      <c r="AD39" s="91" t="s">
        <v>221</v>
      </c>
      <c r="AE39" s="20" t="s">
        <v>174</v>
      </c>
      <c r="AF39" s="20">
        <v>876</v>
      </c>
      <c r="AG39" s="20" t="s">
        <v>175</v>
      </c>
      <c r="AH39" s="24" t="s">
        <v>87</v>
      </c>
      <c r="AI39" s="20" t="s">
        <v>87</v>
      </c>
      <c r="AJ39" s="33">
        <v>1</v>
      </c>
      <c r="AK39" s="33" t="s">
        <v>217</v>
      </c>
      <c r="AL39" s="33" t="s">
        <v>189</v>
      </c>
      <c r="AM39" s="94">
        <v>44890</v>
      </c>
      <c r="AN39" s="94">
        <v>44927</v>
      </c>
      <c r="AO39" s="94">
        <v>46022</v>
      </c>
      <c r="AP39" s="92" t="s">
        <v>224</v>
      </c>
      <c r="AQ39" s="92"/>
      <c r="AR39" s="92"/>
      <c r="AS39" s="94"/>
      <c r="AT39" s="96"/>
      <c r="AU39" s="97"/>
      <c r="AV39" s="92"/>
      <c r="AW39" s="92"/>
      <c r="AX39" s="92"/>
      <c r="AY39" s="92"/>
      <c r="AZ39" s="98"/>
    </row>
    <row r="40" spans="1:52" s="38" customFormat="1" ht="47.25" customHeight="1" x14ac:dyDescent="0.25">
      <c r="A40" s="33">
        <v>4</v>
      </c>
      <c r="B40" s="21">
        <v>105</v>
      </c>
      <c r="C40" s="20" t="s">
        <v>79</v>
      </c>
      <c r="D40" s="20" t="s">
        <v>121</v>
      </c>
      <c r="E40" s="20" t="s">
        <v>122</v>
      </c>
      <c r="F40" s="20">
        <v>1</v>
      </c>
      <c r="G40" s="91" t="s">
        <v>222</v>
      </c>
      <c r="H40" s="33" t="s">
        <v>125</v>
      </c>
      <c r="I40" s="33" t="s">
        <v>126</v>
      </c>
      <c r="J40" s="92">
        <v>1</v>
      </c>
      <c r="K40" s="92"/>
      <c r="L40" s="92" t="s">
        <v>81</v>
      </c>
      <c r="M40" s="92" t="s">
        <v>82</v>
      </c>
      <c r="N40" s="92" t="s">
        <v>84</v>
      </c>
      <c r="O40" s="93">
        <v>14414.4</v>
      </c>
      <c r="P40" s="93">
        <f>O40*1.2</f>
        <v>17297.28</v>
      </c>
      <c r="Q40" s="93">
        <f>P40/2</f>
        <v>8648.64</v>
      </c>
      <c r="R40" s="93">
        <f>P40/2</f>
        <v>8648.64</v>
      </c>
      <c r="S40" s="93">
        <v>0</v>
      </c>
      <c r="T40" s="93">
        <v>0</v>
      </c>
      <c r="U40" s="92" t="s">
        <v>164</v>
      </c>
      <c r="V40" s="92" t="s">
        <v>79</v>
      </c>
      <c r="W40" s="92" t="s">
        <v>165</v>
      </c>
      <c r="X40" s="94">
        <v>44736</v>
      </c>
      <c r="Y40" s="94">
        <v>44736</v>
      </c>
      <c r="Z40" s="92" t="s">
        <v>179</v>
      </c>
      <c r="AA40" s="92" t="s">
        <v>223</v>
      </c>
      <c r="AB40" s="99">
        <v>7709988672</v>
      </c>
      <c r="AC40" s="99">
        <v>770901001</v>
      </c>
      <c r="AD40" s="91" t="s">
        <v>222</v>
      </c>
      <c r="AE40" s="20" t="s">
        <v>174</v>
      </c>
      <c r="AF40" s="20">
        <v>876</v>
      </c>
      <c r="AG40" s="20" t="s">
        <v>175</v>
      </c>
      <c r="AH40" s="24" t="s">
        <v>87</v>
      </c>
      <c r="AI40" s="20" t="s">
        <v>87</v>
      </c>
      <c r="AJ40" s="33">
        <v>1</v>
      </c>
      <c r="AK40" s="33" t="s">
        <v>217</v>
      </c>
      <c r="AL40" s="33" t="s">
        <v>189</v>
      </c>
      <c r="AM40" s="94">
        <v>44736</v>
      </c>
      <c r="AN40" s="94">
        <v>44743</v>
      </c>
      <c r="AO40" s="94">
        <v>45107</v>
      </c>
      <c r="AP40" s="92" t="s">
        <v>194</v>
      </c>
      <c r="AQ40" s="92"/>
      <c r="AR40" s="92"/>
      <c r="AS40" s="94"/>
      <c r="AT40" s="96"/>
      <c r="AU40" s="97"/>
      <c r="AV40" s="92"/>
      <c r="AW40" s="92"/>
      <c r="AX40" s="92"/>
      <c r="AY40" s="92"/>
      <c r="AZ40" s="98"/>
    </row>
    <row r="41" spans="1:52" s="39" customFormat="1" ht="63" customHeight="1" x14ac:dyDescent="0.25">
      <c r="A41" s="20">
        <v>7</v>
      </c>
      <c r="B41" s="21">
        <v>106</v>
      </c>
      <c r="C41" s="20" t="s">
        <v>79</v>
      </c>
      <c r="D41" s="20" t="s">
        <v>145</v>
      </c>
      <c r="E41" s="20" t="s">
        <v>88</v>
      </c>
      <c r="F41" s="20">
        <v>1</v>
      </c>
      <c r="G41" s="20" t="s">
        <v>187</v>
      </c>
      <c r="H41" s="44" t="s">
        <v>146</v>
      </c>
      <c r="I41" s="44" t="s">
        <v>147</v>
      </c>
      <c r="J41" s="20">
        <v>1</v>
      </c>
      <c r="K41" s="20"/>
      <c r="L41" s="20" t="s">
        <v>81</v>
      </c>
      <c r="M41" s="20" t="s">
        <v>82</v>
      </c>
      <c r="N41" s="20" t="s">
        <v>84</v>
      </c>
      <c r="O41" s="45">
        <v>2068.4456</v>
      </c>
      <c r="P41" s="46">
        <f t="shared" ref="P41" si="6">O41*120/100</f>
        <v>2482.13472</v>
      </c>
      <c r="Q41" s="45">
        <v>0</v>
      </c>
      <c r="R41" s="47">
        <f>P41</f>
        <v>2482.13472</v>
      </c>
      <c r="S41" s="47">
        <v>0</v>
      </c>
      <c r="T41" s="47">
        <v>0</v>
      </c>
      <c r="U41" s="20" t="s">
        <v>166</v>
      </c>
      <c r="V41" s="20" t="s">
        <v>79</v>
      </c>
      <c r="W41" s="20" t="s">
        <v>167</v>
      </c>
      <c r="X41" s="48">
        <v>44841</v>
      </c>
      <c r="Y41" s="48">
        <v>44885</v>
      </c>
      <c r="Z41" s="20" t="s">
        <v>87</v>
      </c>
      <c r="AA41" s="23" t="s">
        <v>87</v>
      </c>
      <c r="AB41" s="24" t="s">
        <v>87</v>
      </c>
      <c r="AC41" s="20" t="s">
        <v>87</v>
      </c>
      <c r="AD41" s="20" t="s">
        <v>187</v>
      </c>
      <c r="AE41" s="20" t="s">
        <v>174</v>
      </c>
      <c r="AF41" s="20">
        <v>876</v>
      </c>
      <c r="AG41" s="20" t="s">
        <v>175</v>
      </c>
      <c r="AH41" s="24" t="s">
        <v>87</v>
      </c>
      <c r="AI41" s="20" t="s">
        <v>87</v>
      </c>
      <c r="AJ41" s="20">
        <v>1</v>
      </c>
      <c r="AK41" s="22">
        <v>65401000000</v>
      </c>
      <c r="AL41" s="20" t="s">
        <v>189</v>
      </c>
      <c r="AM41" s="17">
        <v>44907</v>
      </c>
      <c r="AN41" s="17">
        <v>44927</v>
      </c>
      <c r="AO41" s="17">
        <v>45291</v>
      </c>
      <c r="AP41" s="16">
        <v>2023</v>
      </c>
      <c r="AQ41" s="16"/>
      <c r="AR41" s="16"/>
      <c r="AS41" s="17"/>
      <c r="AT41" s="18"/>
      <c r="AU41" s="19"/>
      <c r="AV41" s="16"/>
      <c r="AW41" s="16"/>
      <c r="AX41" s="16"/>
      <c r="AY41" s="16"/>
      <c r="AZ41" s="23"/>
    </row>
    <row r="42" spans="1:52" s="39" customFormat="1" ht="47.25" customHeight="1" x14ac:dyDescent="0.25">
      <c r="A42" s="20">
        <v>7</v>
      </c>
      <c r="B42" s="21">
        <v>107</v>
      </c>
      <c r="C42" s="20" t="s">
        <v>79</v>
      </c>
      <c r="D42" s="20" t="s">
        <v>148</v>
      </c>
      <c r="E42" s="20" t="s">
        <v>88</v>
      </c>
      <c r="F42" s="20">
        <v>1</v>
      </c>
      <c r="G42" s="20" t="s">
        <v>149</v>
      </c>
      <c r="H42" s="44" t="s">
        <v>150</v>
      </c>
      <c r="I42" s="44" t="s">
        <v>151</v>
      </c>
      <c r="J42" s="20">
        <v>1</v>
      </c>
      <c r="K42" s="20"/>
      <c r="L42" s="20" t="s">
        <v>81</v>
      </c>
      <c r="M42" s="20" t="s">
        <v>82</v>
      </c>
      <c r="N42" s="20" t="s">
        <v>152</v>
      </c>
      <c r="O42" s="45">
        <v>390.6</v>
      </c>
      <c r="P42" s="46">
        <v>390.6</v>
      </c>
      <c r="Q42" s="45">
        <v>195.3</v>
      </c>
      <c r="R42" s="47">
        <v>195.3</v>
      </c>
      <c r="S42" s="47">
        <v>0</v>
      </c>
      <c r="T42" s="47">
        <v>0</v>
      </c>
      <c r="U42" s="20" t="s">
        <v>164</v>
      </c>
      <c r="V42" s="20" t="s">
        <v>79</v>
      </c>
      <c r="W42" s="20" t="s">
        <v>165</v>
      </c>
      <c r="X42" s="48">
        <v>44722</v>
      </c>
      <c r="Y42" s="48">
        <v>44727</v>
      </c>
      <c r="Z42" s="20" t="s">
        <v>193</v>
      </c>
      <c r="AA42" s="23" t="s">
        <v>183</v>
      </c>
      <c r="AB42" s="24" t="s">
        <v>184</v>
      </c>
      <c r="AC42" s="20" t="s">
        <v>87</v>
      </c>
      <c r="AD42" s="20" t="s">
        <v>149</v>
      </c>
      <c r="AE42" s="20" t="s">
        <v>174</v>
      </c>
      <c r="AF42" s="20">
        <v>876</v>
      </c>
      <c r="AG42" s="20" t="s">
        <v>175</v>
      </c>
      <c r="AH42" s="24" t="s">
        <v>87</v>
      </c>
      <c r="AI42" s="20" t="s">
        <v>87</v>
      </c>
      <c r="AJ42" s="20">
        <v>1</v>
      </c>
      <c r="AK42" s="22">
        <v>65401000000</v>
      </c>
      <c r="AL42" s="20" t="s">
        <v>189</v>
      </c>
      <c r="AM42" s="17">
        <v>44727</v>
      </c>
      <c r="AN42" s="17">
        <v>44743</v>
      </c>
      <c r="AO42" s="17">
        <v>45107</v>
      </c>
      <c r="AP42" s="16" t="s">
        <v>194</v>
      </c>
      <c r="AQ42" s="16"/>
      <c r="AR42" s="16"/>
      <c r="AS42" s="17"/>
      <c r="AT42" s="18"/>
      <c r="AU42" s="19"/>
      <c r="AV42" s="16"/>
      <c r="AW42" s="16"/>
      <c r="AX42" s="16"/>
      <c r="AY42" s="16"/>
      <c r="AZ42" s="23"/>
    </row>
    <row r="43" spans="1:52" s="32" customFormat="1" ht="62.25" customHeight="1" x14ac:dyDescent="0.25">
      <c r="A43" s="20">
        <v>7</v>
      </c>
      <c r="B43" s="21">
        <v>108</v>
      </c>
      <c r="C43" s="20" t="s">
        <v>79</v>
      </c>
      <c r="D43" s="20" t="s">
        <v>153</v>
      </c>
      <c r="E43" s="20" t="s">
        <v>85</v>
      </c>
      <c r="F43" s="20">
        <v>1</v>
      </c>
      <c r="G43" s="20" t="s">
        <v>154</v>
      </c>
      <c r="H43" s="44" t="s">
        <v>155</v>
      </c>
      <c r="I43" s="44" t="s">
        <v>156</v>
      </c>
      <c r="J43" s="20">
        <v>1</v>
      </c>
      <c r="K43" s="20"/>
      <c r="L43" s="20" t="s">
        <v>81</v>
      </c>
      <c r="M43" s="20" t="s">
        <v>82</v>
      </c>
      <c r="N43" s="20" t="s">
        <v>107</v>
      </c>
      <c r="O43" s="45">
        <v>2000</v>
      </c>
      <c r="P43" s="46">
        <v>2400</v>
      </c>
      <c r="Q43" s="45">
        <v>0</v>
      </c>
      <c r="R43" s="47">
        <v>2400</v>
      </c>
      <c r="S43" s="47">
        <v>0</v>
      </c>
      <c r="T43" s="47">
        <v>0</v>
      </c>
      <c r="U43" s="20" t="s">
        <v>166</v>
      </c>
      <c r="V43" s="20" t="s">
        <v>79</v>
      </c>
      <c r="W43" s="20" t="s">
        <v>167</v>
      </c>
      <c r="X43" s="48">
        <v>44866</v>
      </c>
      <c r="Y43" s="48">
        <v>44896</v>
      </c>
      <c r="Z43" s="20" t="s">
        <v>87</v>
      </c>
      <c r="AA43" s="23" t="s">
        <v>87</v>
      </c>
      <c r="AB43" s="24" t="s">
        <v>87</v>
      </c>
      <c r="AC43" s="20" t="s">
        <v>87</v>
      </c>
      <c r="AD43" s="20" t="s">
        <v>154</v>
      </c>
      <c r="AE43" s="20" t="s">
        <v>174</v>
      </c>
      <c r="AF43" s="20">
        <v>876</v>
      </c>
      <c r="AG43" s="20" t="s">
        <v>175</v>
      </c>
      <c r="AH43" s="24" t="s">
        <v>87</v>
      </c>
      <c r="AI43" s="20" t="s">
        <v>87</v>
      </c>
      <c r="AJ43" s="20">
        <v>1</v>
      </c>
      <c r="AK43" s="22">
        <v>65401000000</v>
      </c>
      <c r="AL43" s="20" t="s">
        <v>189</v>
      </c>
      <c r="AM43" s="17">
        <v>44545</v>
      </c>
      <c r="AN43" s="17">
        <v>44942</v>
      </c>
      <c r="AO43" s="17">
        <v>45291</v>
      </c>
      <c r="AP43" s="16">
        <v>2023</v>
      </c>
      <c r="AQ43" s="16"/>
      <c r="AR43" s="16"/>
      <c r="AS43" s="17"/>
      <c r="AT43" s="18"/>
      <c r="AU43" s="19"/>
      <c r="AV43" s="16"/>
      <c r="AW43" s="16"/>
      <c r="AX43" s="16"/>
      <c r="AY43" s="16"/>
      <c r="AZ43" s="23"/>
    </row>
    <row r="44" spans="1:52" s="32" customFormat="1" ht="59.25" customHeight="1" x14ac:dyDescent="0.25">
      <c r="A44" s="20">
        <v>7</v>
      </c>
      <c r="B44" s="21">
        <v>109</v>
      </c>
      <c r="C44" s="20" t="s">
        <v>79</v>
      </c>
      <c r="D44" s="20" t="s">
        <v>153</v>
      </c>
      <c r="E44" s="20" t="s">
        <v>92</v>
      </c>
      <c r="F44" s="100">
        <v>1</v>
      </c>
      <c r="G44" s="100" t="s">
        <v>220</v>
      </c>
      <c r="H44" s="101" t="s">
        <v>158</v>
      </c>
      <c r="I44" s="102" t="s">
        <v>198</v>
      </c>
      <c r="J44" s="100">
        <v>1</v>
      </c>
      <c r="K44" s="20"/>
      <c r="L44" s="20" t="s">
        <v>81</v>
      </c>
      <c r="M44" s="20" t="s">
        <v>82</v>
      </c>
      <c r="N44" s="20" t="s">
        <v>107</v>
      </c>
      <c r="O44" s="103">
        <v>0</v>
      </c>
      <c r="P44" s="104">
        <v>0</v>
      </c>
      <c r="Q44" s="45">
        <v>0</v>
      </c>
      <c r="R44" s="45">
        <v>0</v>
      </c>
      <c r="S44" s="45">
        <v>0</v>
      </c>
      <c r="T44" s="45">
        <v>0</v>
      </c>
      <c r="U44" s="100" t="s">
        <v>259</v>
      </c>
      <c r="V44" s="20" t="s">
        <v>79</v>
      </c>
      <c r="W44" s="20" t="s">
        <v>167</v>
      </c>
      <c r="X44" s="157">
        <v>44680</v>
      </c>
      <c r="Y44" s="157">
        <v>44712</v>
      </c>
      <c r="Z44" s="20" t="s">
        <v>87</v>
      </c>
      <c r="AA44" s="23" t="s">
        <v>87</v>
      </c>
      <c r="AB44" s="24" t="s">
        <v>87</v>
      </c>
      <c r="AC44" s="20" t="s">
        <v>87</v>
      </c>
      <c r="AD44" s="100" t="s">
        <v>195</v>
      </c>
      <c r="AE44" s="20" t="s">
        <v>174</v>
      </c>
      <c r="AF44" s="20">
        <v>876</v>
      </c>
      <c r="AG44" s="20" t="s">
        <v>175</v>
      </c>
      <c r="AH44" s="24" t="s">
        <v>87</v>
      </c>
      <c r="AI44" s="20" t="s">
        <v>87</v>
      </c>
      <c r="AJ44" s="20">
        <v>1</v>
      </c>
      <c r="AK44" s="22">
        <v>65401000000</v>
      </c>
      <c r="AL44" s="20" t="s">
        <v>189</v>
      </c>
      <c r="AM44" s="20" t="s">
        <v>87</v>
      </c>
      <c r="AN44" s="20" t="s">
        <v>87</v>
      </c>
      <c r="AO44" s="53">
        <v>45291</v>
      </c>
      <c r="AP44" s="100" t="s">
        <v>194</v>
      </c>
      <c r="AQ44" s="100"/>
      <c r="AR44" s="100"/>
      <c r="AS44" s="105"/>
      <c r="AT44" s="106"/>
      <c r="AU44" s="107"/>
      <c r="AV44" s="100"/>
      <c r="AW44" s="100"/>
      <c r="AX44" s="100"/>
      <c r="AY44" s="100"/>
      <c r="AZ44" s="161" t="s">
        <v>289</v>
      </c>
    </row>
    <row r="45" spans="1:52" s="32" customFormat="1" ht="63" customHeight="1" x14ac:dyDescent="0.25">
      <c r="A45" s="20">
        <v>7</v>
      </c>
      <c r="B45" s="21">
        <v>110</v>
      </c>
      <c r="C45" s="20" t="s">
        <v>79</v>
      </c>
      <c r="D45" s="20" t="s">
        <v>153</v>
      </c>
      <c r="E45" s="20" t="s">
        <v>92</v>
      </c>
      <c r="F45" s="100">
        <v>1</v>
      </c>
      <c r="G45" s="100" t="s">
        <v>196</v>
      </c>
      <c r="H45" s="102" t="s">
        <v>199</v>
      </c>
      <c r="I45" s="102" t="s">
        <v>200</v>
      </c>
      <c r="J45" s="100">
        <v>1</v>
      </c>
      <c r="K45" s="20"/>
      <c r="L45" s="20" t="s">
        <v>81</v>
      </c>
      <c r="M45" s="20" t="s">
        <v>82</v>
      </c>
      <c r="N45" s="20" t="s">
        <v>107</v>
      </c>
      <c r="O45" s="103">
        <v>0</v>
      </c>
      <c r="P45" s="104">
        <v>0</v>
      </c>
      <c r="Q45" s="45">
        <v>0</v>
      </c>
      <c r="R45" s="45">
        <v>0</v>
      </c>
      <c r="S45" s="45">
        <v>0</v>
      </c>
      <c r="T45" s="45">
        <v>0</v>
      </c>
      <c r="U45" s="100" t="s">
        <v>259</v>
      </c>
      <c r="V45" s="20" t="s">
        <v>79</v>
      </c>
      <c r="W45" s="20" t="s">
        <v>167</v>
      </c>
      <c r="X45" s="105">
        <v>44652</v>
      </c>
      <c r="Y45" s="105">
        <v>44681</v>
      </c>
      <c r="Z45" s="20" t="s">
        <v>87</v>
      </c>
      <c r="AA45" s="23" t="s">
        <v>87</v>
      </c>
      <c r="AB45" s="24" t="s">
        <v>87</v>
      </c>
      <c r="AC45" s="20" t="s">
        <v>87</v>
      </c>
      <c r="AD45" s="100" t="s">
        <v>196</v>
      </c>
      <c r="AE45" s="20" t="s">
        <v>174</v>
      </c>
      <c r="AF45" s="20">
        <v>876</v>
      </c>
      <c r="AG45" s="20" t="s">
        <v>175</v>
      </c>
      <c r="AH45" s="24" t="s">
        <v>87</v>
      </c>
      <c r="AI45" s="20" t="s">
        <v>87</v>
      </c>
      <c r="AJ45" s="20">
        <v>1</v>
      </c>
      <c r="AK45" s="22">
        <v>65401000000</v>
      </c>
      <c r="AL45" s="20" t="s">
        <v>189</v>
      </c>
      <c r="AM45" s="20" t="s">
        <v>87</v>
      </c>
      <c r="AN45" s="20" t="s">
        <v>87</v>
      </c>
      <c r="AO45" s="53">
        <v>45291</v>
      </c>
      <c r="AP45" s="100" t="s">
        <v>194</v>
      </c>
      <c r="AQ45" s="100"/>
      <c r="AR45" s="100"/>
      <c r="AS45" s="105"/>
      <c r="AT45" s="106"/>
      <c r="AU45" s="107"/>
      <c r="AV45" s="100"/>
      <c r="AW45" s="100"/>
      <c r="AX45" s="100"/>
      <c r="AY45" s="100"/>
      <c r="AZ45" s="108"/>
    </row>
    <row r="46" spans="1:52" s="32" customFormat="1" ht="63" customHeight="1" x14ac:dyDescent="0.25">
      <c r="A46" s="20">
        <v>7</v>
      </c>
      <c r="B46" s="21">
        <v>111</v>
      </c>
      <c r="C46" s="20" t="s">
        <v>79</v>
      </c>
      <c r="D46" s="20" t="s">
        <v>153</v>
      </c>
      <c r="E46" s="20" t="s">
        <v>92</v>
      </c>
      <c r="F46" s="100">
        <v>1</v>
      </c>
      <c r="G46" s="100" t="s">
        <v>197</v>
      </c>
      <c r="H46" s="102" t="s">
        <v>158</v>
      </c>
      <c r="I46" s="102" t="s">
        <v>198</v>
      </c>
      <c r="J46" s="100">
        <v>1</v>
      </c>
      <c r="K46" s="20"/>
      <c r="L46" s="20" t="s">
        <v>81</v>
      </c>
      <c r="M46" s="20" t="s">
        <v>82</v>
      </c>
      <c r="N46" s="20" t="s">
        <v>107</v>
      </c>
      <c r="O46" s="103">
        <v>0</v>
      </c>
      <c r="P46" s="104">
        <v>0</v>
      </c>
      <c r="Q46" s="45">
        <v>0</v>
      </c>
      <c r="R46" s="45">
        <v>0</v>
      </c>
      <c r="S46" s="45">
        <v>0</v>
      </c>
      <c r="T46" s="45">
        <v>0</v>
      </c>
      <c r="U46" s="100" t="s">
        <v>259</v>
      </c>
      <c r="V46" s="20" t="s">
        <v>79</v>
      </c>
      <c r="W46" s="20" t="s">
        <v>167</v>
      </c>
      <c r="X46" s="105">
        <v>44692</v>
      </c>
      <c r="Y46" s="105">
        <v>44725</v>
      </c>
      <c r="Z46" s="20" t="s">
        <v>87</v>
      </c>
      <c r="AA46" s="23" t="s">
        <v>87</v>
      </c>
      <c r="AB46" s="24" t="s">
        <v>87</v>
      </c>
      <c r="AC46" s="20" t="s">
        <v>87</v>
      </c>
      <c r="AD46" s="100" t="s">
        <v>197</v>
      </c>
      <c r="AE46" s="20" t="s">
        <v>174</v>
      </c>
      <c r="AF46" s="20">
        <v>876</v>
      </c>
      <c r="AG46" s="20" t="s">
        <v>175</v>
      </c>
      <c r="AH46" s="24" t="s">
        <v>87</v>
      </c>
      <c r="AI46" s="20" t="s">
        <v>87</v>
      </c>
      <c r="AJ46" s="20">
        <v>1</v>
      </c>
      <c r="AK46" s="22">
        <v>65401000000</v>
      </c>
      <c r="AL46" s="20" t="s">
        <v>189</v>
      </c>
      <c r="AM46" s="20" t="s">
        <v>87</v>
      </c>
      <c r="AN46" s="20" t="s">
        <v>87</v>
      </c>
      <c r="AO46" s="53">
        <v>45261</v>
      </c>
      <c r="AP46" s="100" t="s">
        <v>194</v>
      </c>
      <c r="AQ46" s="100"/>
      <c r="AR46" s="100"/>
      <c r="AS46" s="105"/>
      <c r="AT46" s="106"/>
      <c r="AU46" s="107"/>
      <c r="AV46" s="100"/>
      <c r="AW46" s="100"/>
      <c r="AX46" s="100"/>
      <c r="AY46" s="100"/>
      <c r="AZ46" s="108"/>
    </row>
    <row r="47" spans="1:52" s="32" customFormat="1" ht="171" customHeight="1" x14ac:dyDescent="0.25">
      <c r="A47" s="20">
        <v>7</v>
      </c>
      <c r="B47" s="21">
        <v>112</v>
      </c>
      <c r="C47" s="20" t="s">
        <v>79</v>
      </c>
      <c r="D47" s="20" t="s">
        <v>157</v>
      </c>
      <c r="E47" s="100" t="s">
        <v>92</v>
      </c>
      <c r="F47" s="20">
        <v>1</v>
      </c>
      <c r="G47" s="109" t="s">
        <v>201</v>
      </c>
      <c r="H47" s="110" t="s">
        <v>158</v>
      </c>
      <c r="I47" s="110" t="s">
        <v>159</v>
      </c>
      <c r="J47" s="109">
        <v>2</v>
      </c>
      <c r="K47" s="109"/>
      <c r="L47" s="109" t="s">
        <v>81</v>
      </c>
      <c r="M47" s="109" t="s">
        <v>160</v>
      </c>
      <c r="N47" s="109" t="s">
        <v>107</v>
      </c>
      <c r="O47" s="111">
        <f>77679.83-22548</f>
        <v>55131.83</v>
      </c>
      <c r="P47" s="111">
        <f>O47*1.2</f>
        <v>66158.195999999996</v>
      </c>
      <c r="Q47" s="111">
        <f t="shared" ref="Q47" si="7">P47</f>
        <v>66158.195999999996</v>
      </c>
      <c r="R47" s="111">
        <v>0</v>
      </c>
      <c r="S47" s="111">
        <v>0</v>
      </c>
      <c r="T47" s="111">
        <v>0</v>
      </c>
      <c r="U47" s="109" t="s">
        <v>173</v>
      </c>
      <c r="V47" s="109" t="s">
        <v>79</v>
      </c>
      <c r="W47" s="109" t="s">
        <v>167</v>
      </c>
      <c r="X47" s="142">
        <v>44722</v>
      </c>
      <c r="Y47" s="142">
        <v>44753</v>
      </c>
      <c r="Z47" s="20" t="s">
        <v>87</v>
      </c>
      <c r="AA47" s="23" t="s">
        <v>87</v>
      </c>
      <c r="AB47" s="24" t="s">
        <v>87</v>
      </c>
      <c r="AC47" s="20" t="s">
        <v>87</v>
      </c>
      <c r="AD47" s="109" t="s">
        <v>201</v>
      </c>
      <c r="AE47" s="20" t="s">
        <v>174</v>
      </c>
      <c r="AF47" s="20">
        <v>876</v>
      </c>
      <c r="AG47" s="20" t="s">
        <v>175</v>
      </c>
      <c r="AH47" s="24" t="s">
        <v>87</v>
      </c>
      <c r="AI47" s="20" t="s">
        <v>87</v>
      </c>
      <c r="AJ47" s="20">
        <v>1</v>
      </c>
      <c r="AK47" s="22">
        <v>65401000000</v>
      </c>
      <c r="AL47" s="20" t="s">
        <v>189</v>
      </c>
      <c r="AM47" s="142">
        <v>44764</v>
      </c>
      <c r="AN47" s="142">
        <v>44764</v>
      </c>
      <c r="AO47" s="112">
        <v>44926</v>
      </c>
      <c r="AP47" s="109">
        <v>2022</v>
      </c>
      <c r="AQ47" s="109"/>
      <c r="AR47" s="113" t="s">
        <v>229</v>
      </c>
      <c r="AS47" s="112" t="s">
        <v>230</v>
      </c>
      <c r="AT47" s="114" t="s">
        <v>231</v>
      </c>
      <c r="AU47" s="115">
        <v>2020</v>
      </c>
      <c r="AV47" s="109">
        <v>2022</v>
      </c>
      <c r="AW47" s="111">
        <f>P47</f>
        <v>66158.195999999996</v>
      </c>
      <c r="AX47" s="111">
        <f>AW47</f>
        <v>66158.195999999996</v>
      </c>
      <c r="AY47" s="16"/>
      <c r="AZ47" s="139" t="s">
        <v>272</v>
      </c>
    </row>
    <row r="48" spans="1:52" s="32" customFormat="1" ht="107.25" customHeight="1" x14ac:dyDescent="0.25">
      <c r="A48" s="20">
        <v>7</v>
      </c>
      <c r="B48" s="21">
        <v>113</v>
      </c>
      <c r="C48" s="109" t="s">
        <v>79</v>
      </c>
      <c r="D48" s="109" t="s">
        <v>157</v>
      </c>
      <c r="E48" s="109" t="s">
        <v>85</v>
      </c>
      <c r="F48" s="109">
        <v>1</v>
      </c>
      <c r="G48" s="109" t="s">
        <v>232</v>
      </c>
      <c r="H48" s="110" t="s">
        <v>161</v>
      </c>
      <c r="I48" s="110" t="s">
        <v>161</v>
      </c>
      <c r="J48" s="109">
        <v>2</v>
      </c>
      <c r="K48" s="109"/>
      <c r="L48" s="109" t="s">
        <v>81</v>
      </c>
      <c r="M48" s="109" t="s">
        <v>160</v>
      </c>
      <c r="N48" s="109" t="s">
        <v>107</v>
      </c>
      <c r="O48" s="111">
        <v>81251.744999999995</v>
      </c>
      <c r="P48" s="111">
        <v>97502.093999999997</v>
      </c>
      <c r="Q48" s="111">
        <v>97502.093999999997</v>
      </c>
      <c r="R48" s="111">
        <v>0</v>
      </c>
      <c r="S48" s="111">
        <v>0</v>
      </c>
      <c r="T48" s="111">
        <v>0</v>
      </c>
      <c r="U48" s="109" t="s">
        <v>173</v>
      </c>
      <c r="V48" s="109" t="s">
        <v>79</v>
      </c>
      <c r="W48" s="109" t="s">
        <v>167</v>
      </c>
      <c r="X48" s="142">
        <v>44694</v>
      </c>
      <c r="Y48" s="142">
        <v>44725</v>
      </c>
      <c r="Z48" s="20" t="s">
        <v>87</v>
      </c>
      <c r="AA48" s="23" t="s">
        <v>87</v>
      </c>
      <c r="AB48" s="24" t="s">
        <v>87</v>
      </c>
      <c r="AC48" s="20" t="s">
        <v>87</v>
      </c>
      <c r="AD48" s="109" t="s">
        <v>232</v>
      </c>
      <c r="AE48" s="20" t="s">
        <v>174</v>
      </c>
      <c r="AF48" s="20">
        <v>876</v>
      </c>
      <c r="AG48" s="20" t="s">
        <v>175</v>
      </c>
      <c r="AH48" s="24" t="s">
        <v>87</v>
      </c>
      <c r="AI48" s="20" t="s">
        <v>87</v>
      </c>
      <c r="AJ48" s="20">
        <v>1</v>
      </c>
      <c r="AK48" s="22">
        <v>65401000000</v>
      </c>
      <c r="AL48" s="20" t="s">
        <v>189</v>
      </c>
      <c r="AM48" s="142">
        <v>44735</v>
      </c>
      <c r="AN48" s="142">
        <v>44735</v>
      </c>
      <c r="AO48" s="112">
        <v>44926</v>
      </c>
      <c r="AP48" s="109">
        <v>2022</v>
      </c>
      <c r="AQ48" s="109"/>
      <c r="AR48" s="113" t="s">
        <v>229</v>
      </c>
      <c r="AS48" s="112" t="s">
        <v>230</v>
      </c>
      <c r="AT48" s="114" t="s">
        <v>231</v>
      </c>
      <c r="AU48" s="115">
        <v>2020</v>
      </c>
      <c r="AV48" s="109">
        <v>2022</v>
      </c>
      <c r="AW48" s="111">
        <v>97502.093999999997</v>
      </c>
      <c r="AX48" s="111">
        <v>97502.093999999997</v>
      </c>
      <c r="AY48" s="16"/>
      <c r="AZ48" s="139" t="s">
        <v>272</v>
      </c>
    </row>
    <row r="49" spans="1:52" s="32" customFormat="1" ht="110.25" customHeight="1" x14ac:dyDescent="0.25">
      <c r="A49" s="20">
        <v>7</v>
      </c>
      <c r="B49" s="21">
        <v>114</v>
      </c>
      <c r="C49" s="109" t="s">
        <v>79</v>
      </c>
      <c r="D49" s="109" t="s">
        <v>157</v>
      </c>
      <c r="E49" s="109" t="s">
        <v>88</v>
      </c>
      <c r="F49" s="109">
        <v>1</v>
      </c>
      <c r="G49" s="179" t="s">
        <v>300</v>
      </c>
      <c r="H49" s="110" t="s">
        <v>158</v>
      </c>
      <c r="I49" s="110" t="s">
        <v>159</v>
      </c>
      <c r="J49" s="109">
        <v>2</v>
      </c>
      <c r="K49" s="109"/>
      <c r="L49" s="109" t="s">
        <v>81</v>
      </c>
      <c r="M49" s="109" t="s">
        <v>160</v>
      </c>
      <c r="N49" s="109" t="s">
        <v>107</v>
      </c>
      <c r="O49" s="180">
        <v>39995.4</v>
      </c>
      <c r="P49" s="180">
        <v>47994.400000000001</v>
      </c>
      <c r="Q49" s="180">
        <v>47994.400000000001</v>
      </c>
      <c r="R49" s="111">
        <v>0</v>
      </c>
      <c r="S49" s="111">
        <v>0</v>
      </c>
      <c r="T49" s="111">
        <v>0</v>
      </c>
      <c r="U49" s="109" t="s">
        <v>173</v>
      </c>
      <c r="V49" s="109" t="s">
        <v>79</v>
      </c>
      <c r="W49" s="109" t="s">
        <v>167</v>
      </c>
      <c r="X49" s="142">
        <v>44698</v>
      </c>
      <c r="Y49" s="142">
        <v>44728</v>
      </c>
      <c r="Z49" s="20" t="s">
        <v>87</v>
      </c>
      <c r="AA49" s="23" t="s">
        <v>87</v>
      </c>
      <c r="AB49" s="24" t="s">
        <v>87</v>
      </c>
      <c r="AC49" s="20" t="s">
        <v>87</v>
      </c>
      <c r="AD49" s="179" t="s">
        <v>300</v>
      </c>
      <c r="AE49" s="20" t="s">
        <v>174</v>
      </c>
      <c r="AF49" s="20">
        <v>876</v>
      </c>
      <c r="AG49" s="20" t="s">
        <v>175</v>
      </c>
      <c r="AH49" s="24" t="s">
        <v>87</v>
      </c>
      <c r="AI49" s="20" t="s">
        <v>87</v>
      </c>
      <c r="AJ49" s="20">
        <v>1</v>
      </c>
      <c r="AK49" s="22">
        <v>65401000000</v>
      </c>
      <c r="AL49" s="20" t="s">
        <v>189</v>
      </c>
      <c r="AM49" s="142">
        <v>44739</v>
      </c>
      <c r="AN49" s="142">
        <v>44739</v>
      </c>
      <c r="AO49" s="112">
        <v>44926</v>
      </c>
      <c r="AP49" s="109">
        <v>2022</v>
      </c>
      <c r="AQ49" s="109"/>
      <c r="AR49" s="113"/>
      <c r="AS49" s="112"/>
      <c r="AT49" s="114"/>
      <c r="AU49" s="116"/>
      <c r="AV49" s="109"/>
      <c r="AW49" s="109"/>
      <c r="AX49" s="109"/>
      <c r="AY49" s="16"/>
      <c r="AZ49" s="139" t="s">
        <v>301</v>
      </c>
    </row>
    <row r="50" spans="1:52" s="32" customFormat="1" ht="110.25" customHeight="1" x14ac:dyDescent="0.25">
      <c r="A50" s="20">
        <v>7</v>
      </c>
      <c r="B50" s="21">
        <v>115</v>
      </c>
      <c r="C50" s="109" t="s">
        <v>79</v>
      </c>
      <c r="D50" s="109" t="s">
        <v>157</v>
      </c>
      <c r="E50" s="109" t="s">
        <v>88</v>
      </c>
      <c r="F50" s="109">
        <v>1</v>
      </c>
      <c r="G50" s="109" t="s">
        <v>218</v>
      </c>
      <c r="H50" s="110" t="s">
        <v>158</v>
      </c>
      <c r="I50" s="110" t="s">
        <v>159</v>
      </c>
      <c r="J50" s="109">
        <v>2</v>
      </c>
      <c r="K50" s="109"/>
      <c r="L50" s="109" t="s">
        <v>81</v>
      </c>
      <c r="M50" s="109" t="s">
        <v>160</v>
      </c>
      <c r="N50" s="109" t="s">
        <v>107</v>
      </c>
      <c r="O50" s="111">
        <v>10000</v>
      </c>
      <c r="P50" s="111">
        <v>12000</v>
      </c>
      <c r="Q50" s="111">
        <v>12000</v>
      </c>
      <c r="R50" s="111">
        <v>0</v>
      </c>
      <c r="S50" s="111">
        <v>0</v>
      </c>
      <c r="T50" s="111">
        <v>0</v>
      </c>
      <c r="U50" s="109" t="s">
        <v>173</v>
      </c>
      <c r="V50" s="109" t="s">
        <v>79</v>
      </c>
      <c r="W50" s="109" t="s">
        <v>167</v>
      </c>
      <c r="X50" s="112">
        <v>44950</v>
      </c>
      <c r="Y50" s="112">
        <v>44978</v>
      </c>
      <c r="Z50" s="20" t="s">
        <v>87</v>
      </c>
      <c r="AA50" s="23" t="s">
        <v>87</v>
      </c>
      <c r="AB50" s="24" t="s">
        <v>87</v>
      </c>
      <c r="AC50" s="20" t="s">
        <v>87</v>
      </c>
      <c r="AD50" s="109" t="s">
        <v>218</v>
      </c>
      <c r="AE50" s="20" t="s">
        <v>174</v>
      </c>
      <c r="AF50" s="20">
        <v>876</v>
      </c>
      <c r="AG50" s="20" t="s">
        <v>175</v>
      </c>
      <c r="AH50" s="24" t="s">
        <v>87</v>
      </c>
      <c r="AI50" s="20" t="s">
        <v>87</v>
      </c>
      <c r="AJ50" s="20">
        <v>1</v>
      </c>
      <c r="AK50" s="22">
        <v>65401000000</v>
      </c>
      <c r="AL50" s="20" t="s">
        <v>189</v>
      </c>
      <c r="AM50" s="112">
        <v>44986</v>
      </c>
      <c r="AN50" s="112">
        <v>44986</v>
      </c>
      <c r="AO50" s="112">
        <v>45291</v>
      </c>
      <c r="AP50" s="109">
        <v>2023</v>
      </c>
      <c r="AQ50" s="109"/>
      <c r="AR50" s="109"/>
      <c r="AS50" s="112"/>
      <c r="AT50" s="114"/>
      <c r="AU50" s="116"/>
      <c r="AV50" s="109"/>
      <c r="AW50" s="109"/>
      <c r="AX50" s="109"/>
      <c r="AY50" s="16"/>
      <c r="AZ50" s="23"/>
    </row>
    <row r="51" spans="1:52" s="32" customFormat="1" ht="127.5" customHeight="1" x14ac:dyDescent="0.25">
      <c r="A51" s="20">
        <v>7</v>
      </c>
      <c r="B51" s="21">
        <v>116</v>
      </c>
      <c r="C51" s="109" t="s">
        <v>79</v>
      </c>
      <c r="D51" s="109" t="s">
        <v>157</v>
      </c>
      <c r="E51" s="109" t="s">
        <v>88</v>
      </c>
      <c r="F51" s="109">
        <v>1</v>
      </c>
      <c r="G51" s="109" t="s">
        <v>219</v>
      </c>
      <c r="H51" s="110" t="s">
        <v>158</v>
      </c>
      <c r="I51" s="110" t="s">
        <v>159</v>
      </c>
      <c r="J51" s="109">
        <v>2</v>
      </c>
      <c r="K51" s="109"/>
      <c r="L51" s="109" t="s">
        <v>81</v>
      </c>
      <c r="M51" s="109" t="s">
        <v>160</v>
      </c>
      <c r="N51" s="109" t="s">
        <v>107</v>
      </c>
      <c r="O51" s="111">
        <v>10000</v>
      </c>
      <c r="P51" s="111">
        <v>12000</v>
      </c>
      <c r="Q51" s="111">
        <v>12000</v>
      </c>
      <c r="R51" s="111">
        <v>0</v>
      </c>
      <c r="S51" s="111">
        <v>0</v>
      </c>
      <c r="T51" s="111">
        <v>0</v>
      </c>
      <c r="U51" s="109" t="s">
        <v>173</v>
      </c>
      <c r="V51" s="109" t="s">
        <v>79</v>
      </c>
      <c r="W51" s="109" t="s">
        <v>167</v>
      </c>
      <c r="X51" s="112">
        <v>45315</v>
      </c>
      <c r="Y51" s="112">
        <v>45343</v>
      </c>
      <c r="Z51" s="20" t="s">
        <v>87</v>
      </c>
      <c r="AA51" s="23" t="s">
        <v>87</v>
      </c>
      <c r="AB51" s="24" t="s">
        <v>87</v>
      </c>
      <c r="AC51" s="20" t="s">
        <v>87</v>
      </c>
      <c r="AD51" s="109" t="s">
        <v>219</v>
      </c>
      <c r="AE51" s="20" t="s">
        <v>174</v>
      </c>
      <c r="AF51" s="20">
        <v>876</v>
      </c>
      <c r="AG51" s="20" t="s">
        <v>175</v>
      </c>
      <c r="AH51" s="24" t="s">
        <v>87</v>
      </c>
      <c r="AI51" s="20" t="s">
        <v>87</v>
      </c>
      <c r="AJ51" s="20">
        <v>1</v>
      </c>
      <c r="AK51" s="22">
        <v>65401000000</v>
      </c>
      <c r="AL51" s="20" t="s">
        <v>189</v>
      </c>
      <c r="AM51" s="112">
        <v>44986</v>
      </c>
      <c r="AN51" s="112">
        <v>44986</v>
      </c>
      <c r="AO51" s="112">
        <v>45657</v>
      </c>
      <c r="AP51" s="109">
        <v>2024</v>
      </c>
      <c r="AQ51" s="109"/>
      <c r="AR51" s="109"/>
      <c r="AS51" s="112"/>
      <c r="AT51" s="114"/>
      <c r="AU51" s="116"/>
      <c r="AV51" s="109"/>
      <c r="AW51" s="109"/>
      <c r="AX51" s="109"/>
      <c r="AY51" s="16"/>
      <c r="AZ51" s="23"/>
    </row>
    <row r="52" spans="1:52" s="32" customFormat="1" ht="127.5" customHeight="1" x14ac:dyDescent="0.25">
      <c r="A52" s="20">
        <v>7</v>
      </c>
      <c r="B52" s="21">
        <v>117</v>
      </c>
      <c r="C52" s="109" t="s">
        <v>79</v>
      </c>
      <c r="D52" s="109" t="s">
        <v>157</v>
      </c>
      <c r="E52" s="109" t="s">
        <v>92</v>
      </c>
      <c r="F52" s="109">
        <v>1</v>
      </c>
      <c r="G52" s="109" t="s">
        <v>202</v>
      </c>
      <c r="H52" s="110" t="s">
        <v>158</v>
      </c>
      <c r="I52" s="110" t="s">
        <v>159</v>
      </c>
      <c r="J52" s="109">
        <v>1</v>
      </c>
      <c r="K52" s="109"/>
      <c r="L52" s="109" t="s">
        <v>81</v>
      </c>
      <c r="M52" s="109" t="s">
        <v>160</v>
      </c>
      <c r="N52" s="109" t="s">
        <v>107</v>
      </c>
      <c r="O52" s="111">
        <v>433091.55800000002</v>
      </c>
      <c r="P52" s="111">
        <v>519709.86959999998</v>
      </c>
      <c r="Q52" s="111">
        <v>519709.86959999998</v>
      </c>
      <c r="R52" s="111">
        <v>0</v>
      </c>
      <c r="S52" s="111">
        <v>0</v>
      </c>
      <c r="T52" s="111">
        <v>0</v>
      </c>
      <c r="U52" s="109" t="s">
        <v>172</v>
      </c>
      <c r="V52" s="109" t="s">
        <v>79</v>
      </c>
      <c r="W52" s="109" t="s">
        <v>167</v>
      </c>
      <c r="X52" s="112">
        <v>44866</v>
      </c>
      <c r="Y52" s="112">
        <v>44910</v>
      </c>
      <c r="Z52" s="20" t="s">
        <v>87</v>
      </c>
      <c r="AA52" s="23" t="s">
        <v>87</v>
      </c>
      <c r="AB52" s="24" t="s">
        <v>87</v>
      </c>
      <c r="AC52" s="20" t="s">
        <v>87</v>
      </c>
      <c r="AD52" s="109" t="s">
        <v>202</v>
      </c>
      <c r="AE52" s="20" t="s">
        <v>174</v>
      </c>
      <c r="AF52" s="20">
        <v>876</v>
      </c>
      <c r="AG52" s="20" t="s">
        <v>175</v>
      </c>
      <c r="AH52" s="24" t="s">
        <v>87</v>
      </c>
      <c r="AI52" s="20" t="s">
        <v>87</v>
      </c>
      <c r="AJ52" s="20">
        <v>1</v>
      </c>
      <c r="AK52" s="22">
        <v>65401000000</v>
      </c>
      <c r="AL52" s="20" t="s">
        <v>189</v>
      </c>
      <c r="AM52" s="112">
        <v>44922</v>
      </c>
      <c r="AN52" s="112">
        <v>44958</v>
      </c>
      <c r="AO52" s="112">
        <v>45291</v>
      </c>
      <c r="AP52" s="109">
        <v>2023</v>
      </c>
      <c r="AQ52" s="109"/>
      <c r="AR52" s="113" t="s">
        <v>229</v>
      </c>
      <c r="AS52" s="112" t="s">
        <v>230</v>
      </c>
      <c r="AT52" s="114" t="s">
        <v>234</v>
      </c>
      <c r="AU52" s="115">
        <v>2023</v>
      </c>
      <c r="AV52" s="109">
        <v>2025</v>
      </c>
      <c r="AW52" s="111">
        <v>519709.86959999998</v>
      </c>
      <c r="AX52" s="111">
        <v>519709.86959999998</v>
      </c>
      <c r="AY52" s="16"/>
      <c r="AZ52" s="23"/>
    </row>
    <row r="53" spans="1:52" s="32" customFormat="1" ht="127.5" customHeight="1" x14ac:dyDescent="0.25">
      <c r="A53" s="20">
        <v>7</v>
      </c>
      <c r="B53" s="21">
        <v>118</v>
      </c>
      <c r="C53" s="109" t="s">
        <v>79</v>
      </c>
      <c r="D53" s="109" t="s">
        <v>157</v>
      </c>
      <c r="E53" s="109" t="s">
        <v>92</v>
      </c>
      <c r="F53" s="109">
        <v>1</v>
      </c>
      <c r="G53" s="109" t="s">
        <v>233</v>
      </c>
      <c r="H53" s="110" t="s">
        <v>158</v>
      </c>
      <c r="I53" s="110" t="s">
        <v>159</v>
      </c>
      <c r="J53" s="109">
        <v>2</v>
      </c>
      <c r="K53" s="109"/>
      <c r="L53" s="109" t="s">
        <v>81</v>
      </c>
      <c r="M53" s="109" t="s">
        <v>160</v>
      </c>
      <c r="N53" s="109" t="s">
        <v>107</v>
      </c>
      <c r="O53" s="111">
        <v>235864.94099999999</v>
      </c>
      <c r="P53" s="111">
        <v>283037.92919999996</v>
      </c>
      <c r="Q53" s="111">
        <v>283037.92919999996</v>
      </c>
      <c r="R53" s="111">
        <v>0</v>
      </c>
      <c r="S53" s="111">
        <v>0</v>
      </c>
      <c r="T53" s="111">
        <v>0</v>
      </c>
      <c r="U53" s="109" t="s">
        <v>173</v>
      </c>
      <c r="V53" s="109" t="s">
        <v>79</v>
      </c>
      <c r="W53" s="109" t="s">
        <v>167</v>
      </c>
      <c r="X53" s="112">
        <v>45231</v>
      </c>
      <c r="Y53" s="112">
        <v>45275</v>
      </c>
      <c r="Z53" s="20" t="s">
        <v>87</v>
      </c>
      <c r="AA53" s="23" t="s">
        <v>87</v>
      </c>
      <c r="AB53" s="24" t="s">
        <v>87</v>
      </c>
      <c r="AC53" s="20" t="s">
        <v>87</v>
      </c>
      <c r="AD53" s="109" t="s">
        <v>233</v>
      </c>
      <c r="AE53" s="20" t="s">
        <v>174</v>
      </c>
      <c r="AF53" s="20">
        <v>876</v>
      </c>
      <c r="AG53" s="20" t="s">
        <v>175</v>
      </c>
      <c r="AH53" s="24" t="s">
        <v>87</v>
      </c>
      <c r="AI53" s="20" t="s">
        <v>87</v>
      </c>
      <c r="AJ53" s="20">
        <v>1</v>
      </c>
      <c r="AK53" s="22">
        <v>65401000000</v>
      </c>
      <c r="AL53" s="20" t="s">
        <v>189</v>
      </c>
      <c r="AM53" s="112">
        <v>45287</v>
      </c>
      <c r="AN53" s="112">
        <v>45323</v>
      </c>
      <c r="AO53" s="112">
        <v>45657</v>
      </c>
      <c r="AP53" s="109">
        <v>2024</v>
      </c>
      <c r="AQ53" s="109"/>
      <c r="AR53" s="113" t="s">
        <v>229</v>
      </c>
      <c r="AS53" s="112" t="s">
        <v>230</v>
      </c>
      <c r="AT53" s="114" t="s">
        <v>234</v>
      </c>
      <c r="AU53" s="115">
        <v>2023</v>
      </c>
      <c r="AV53" s="109">
        <v>2025</v>
      </c>
      <c r="AW53" s="111">
        <v>283037.92919999996</v>
      </c>
      <c r="AX53" s="111">
        <v>283037.92919999996</v>
      </c>
      <c r="AY53" s="16"/>
      <c r="AZ53" s="23"/>
    </row>
    <row r="54" spans="1:52" s="32" customFormat="1" ht="59.25" customHeight="1" x14ac:dyDescent="0.25">
      <c r="A54" s="20">
        <v>7</v>
      </c>
      <c r="B54" s="21">
        <v>119</v>
      </c>
      <c r="C54" s="20" t="s">
        <v>79</v>
      </c>
      <c r="D54" s="20" t="s">
        <v>121</v>
      </c>
      <c r="E54" s="100" t="s">
        <v>88</v>
      </c>
      <c r="F54" s="20">
        <v>1</v>
      </c>
      <c r="G54" s="117" t="s">
        <v>143</v>
      </c>
      <c r="H54" s="117" t="s">
        <v>123</v>
      </c>
      <c r="I54" s="117" t="s">
        <v>124</v>
      </c>
      <c r="J54" s="117">
        <v>1</v>
      </c>
      <c r="K54" s="20"/>
      <c r="L54" s="20" t="s">
        <v>81</v>
      </c>
      <c r="M54" s="20" t="s">
        <v>160</v>
      </c>
      <c r="N54" s="20" t="s">
        <v>107</v>
      </c>
      <c r="O54" s="103">
        <v>596.79999999999995</v>
      </c>
      <c r="P54" s="103">
        <v>716.16</v>
      </c>
      <c r="Q54" s="118">
        <f>P54*0.9</f>
        <v>644.54399999999998</v>
      </c>
      <c r="R54" s="118">
        <f>P54*0.1</f>
        <v>71.616</v>
      </c>
      <c r="S54" s="103">
        <v>0</v>
      </c>
      <c r="T54" s="103">
        <v>0</v>
      </c>
      <c r="U54" s="100" t="s">
        <v>166</v>
      </c>
      <c r="V54" s="20" t="s">
        <v>79</v>
      </c>
      <c r="W54" s="20" t="s">
        <v>167</v>
      </c>
      <c r="X54" s="157">
        <v>44685</v>
      </c>
      <c r="Y54" s="157">
        <v>44712</v>
      </c>
      <c r="Z54" s="20" t="s">
        <v>87</v>
      </c>
      <c r="AA54" s="23" t="s">
        <v>87</v>
      </c>
      <c r="AB54" s="24" t="s">
        <v>87</v>
      </c>
      <c r="AC54" s="20" t="s">
        <v>87</v>
      </c>
      <c r="AD54" s="117" t="s">
        <v>143</v>
      </c>
      <c r="AE54" s="20" t="s">
        <v>174</v>
      </c>
      <c r="AF54" s="20">
        <v>876</v>
      </c>
      <c r="AG54" s="20" t="s">
        <v>175</v>
      </c>
      <c r="AH54" s="24" t="s">
        <v>87</v>
      </c>
      <c r="AI54" s="20" t="s">
        <v>87</v>
      </c>
      <c r="AJ54" s="20">
        <v>1</v>
      </c>
      <c r="AK54" s="22">
        <v>65401000000</v>
      </c>
      <c r="AL54" s="20" t="s">
        <v>189</v>
      </c>
      <c r="AM54" s="157">
        <v>44726</v>
      </c>
      <c r="AN54" s="157">
        <v>44726</v>
      </c>
      <c r="AO54" s="142">
        <v>45090</v>
      </c>
      <c r="AP54" s="100" t="s">
        <v>194</v>
      </c>
      <c r="AQ54" s="100"/>
      <c r="AR54" s="100"/>
      <c r="AS54" s="105"/>
      <c r="AT54" s="106"/>
      <c r="AU54" s="107"/>
      <c r="AV54" s="100"/>
      <c r="AW54" s="100"/>
      <c r="AX54" s="100"/>
      <c r="AY54" s="100"/>
      <c r="AZ54" s="121" t="s">
        <v>284</v>
      </c>
    </row>
    <row r="55" spans="1:52" s="32" customFormat="1" ht="47.25" customHeight="1" x14ac:dyDescent="0.25">
      <c r="A55" s="100">
        <v>7</v>
      </c>
      <c r="B55" s="21">
        <v>120</v>
      </c>
      <c r="C55" s="20" t="s">
        <v>79</v>
      </c>
      <c r="D55" s="20" t="s">
        <v>157</v>
      </c>
      <c r="E55" s="100" t="s">
        <v>85</v>
      </c>
      <c r="F55" s="20">
        <v>1</v>
      </c>
      <c r="G55" s="100" t="s">
        <v>154</v>
      </c>
      <c r="H55" s="102" t="s">
        <v>155</v>
      </c>
      <c r="I55" s="102" t="s">
        <v>156</v>
      </c>
      <c r="J55" s="100">
        <v>1</v>
      </c>
      <c r="K55" s="20"/>
      <c r="L55" s="20" t="s">
        <v>81</v>
      </c>
      <c r="M55" s="100" t="s">
        <v>82</v>
      </c>
      <c r="N55" s="20" t="s">
        <v>107</v>
      </c>
      <c r="O55" s="103">
        <v>2000</v>
      </c>
      <c r="P55" s="103">
        <v>2400</v>
      </c>
      <c r="Q55" s="118">
        <f t="shared" ref="Q55" si="8">P55*0.75</f>
        <v>1800</v>
      </c>
      <c r="R55" s="118">
        <f t="shared" ref="R55" si="9">P55*0.25</f>
        <v>600</v>
      </c>
      <c r="S55" s="103">
        <v>0</v>
      </c>
      <c r="T55" s="103">
        <v>0</v>
      </c>
      <c r="U55" s="100" t="s">
        <v>166</v>
      </c>
      <c r="V55" s="20" t="s">
        <v>79</v>
      </c>
      <c r="W55" s="20" t="s">
        <v>167</v>
      </c>
      <c r="X55" s="105">
        <v>44805</v>
      </c>
      <c r="Y55" s="105">
        <v>44834</v>
      </c>
      <c r="Z55" s="20" t="s">
        <v>87</v>
      </c>
      <c r="AA55" s="23" t="s">
        <v>87</v>
      </c>
      <c r="AB55" s="24" t="s">
        <v>87</v>
      </c>
      <c r="AC55" s="20" t="s">
        <v>87</v>
      </c>
      <c r="AD55" s="100" t="s">
        <v>154</v>
      </c>
      <c r="AE55" s="20" t="s">
        <v>174</v>
      </c>
      <c r="AF55" s="20">
        <v>876</v>
      </c>
      <c r="AG55" s="20" t="s">
        <v>175</v>
      </c>
      <c r="AH55" s="24" t="s">
        <v>87</v>
      </c>
      <c r="AI55" s="20" t="s">
        <v>87</v>
      </c>
      <c r="AJ55" s="20">
        <v>1</v>
      </c>
      <c r="AK55" s="22">
        <v>65401000000</v>
      </c>
      <c r="AL55" s="20" t="s">
        <v>189</v>
      </c>
      <c r="AM55" s="105">
        <v>44844</v>
      </c>
      <c r="AN55" s="105">
        <v>44844</v>
      </c>
      <c r="AO55" s="105">
        <v>44926</v>
      </c>
      <c r="AP55" s="100">
        <v>2022</v>
      </c>
      <c r="AQ55" s="100"/>
      <c r="AR55" s="100"/>
      <c r="AS55" s="105"/>
      <c r="AT55" s="106"/>
      <c r="AU55" s="107"/>
      <c r="AV55" s="100"/>
      <c r="AW55" s="100"/>
      <c r="AX55" s="100"/>
      <c r="AY55" s="100"/>
      <c r="AZ55" s="108"/>
    </row>
    <row r="56" spans="1:52" s="32" customFormat="1" ht="47.25" customHeight="1" x14ac:dyDescent="0.25">
      <c r="A56" s="20">
        <v>7</v>
      </c>
      <c r="B56" s="21">
        <v>121</v>
      </c>
      <c r="C56" s="20" t="s">
        <v>79</v>
      </c>
      <c r="D56" s="20" t="s">
        <v>80</v>
      </c>
      <c r="E56" s="20" t="s">
        <v>85</v>
      </c>
      <c r="F56" s="20">
        <v>1</v>
      </c>
      <c r="G56" s="20" t="s">
        <v>235</v>
      </c>
      <c r="H56" s="27" t="s">
        <v>86</v>
      </c>
      <c r="I56" s="27" t="s">
        <v>86</v>
      </c>
      <c r="J56" s="28">
        <v>2</v>
      </c>
      <c r="K56" s="28"/>
      <c r="L56" s="28" t="s">
        <v>81</v>
      </c>
      <c r="M56" s="28" t="s">
        <v>82</v>
      </c>
      <c r="N56" s="28" t="s">
        <v>84</v>
      </c>
      <c r="O56" s="29">
        <v>1010</v>
      </c>
      <c r="P56" s="29">
        <f t="shared" ref="P56" si="10">O56*120/100</f>
        <v>1212</v>
      </c>
      <c r="Q56" s="29">
        <v>606</v>
      </c>
      <c r="R56" s="29">
        <v>606</v>
      </c>
      <c r="S56" s="29">
        <v>0</v>
      </c>
      <c r="T56" s="30">
        <v>0</v>
      </c>
      <c r="U56" s="20" t="s">
        <v>168</v>
      </c>
      <c r="V56" s="20" t="s">
        <v>79</v>
      </c>
      <c r="W56" s="20" t="s">
        <v>167</v>
      </c>
      <c r="X56" s="31">
        <v>45056</v>
      </c>
      <c r="Y56" s="31">
        <v>45097</v>
      </c>
      <c r="Z56" s="20" t="s">
        <v>87</v>
      </c>
      <c r="AA56" s="23" t="s">
        <v>87</v>
      </c>
      <c r="AB56" s="24" t="s">
        <v>87</v>
      </c>
      <c r="AC56" s="20" t="s">
        <v>87</v>
      </c>
      <c r="AD56" s="20" t="s">
        <v>235</v>
      </c>
      <c r="AE56" s="20" t="s">
        <v>174</v>
      </c>
      <c r="AF56" s="20">
        <v>876</v>
      </c>
      <c r="AG56" s="20" t="s">
        <v>175</v>
      </c>
      <c r="AH56" s="24" t="s">
        <v>87</v>
      </c>
      <c r="AI56" s="20" t="s">
        <v>87</v>
      </c>
      <c r="AJ56" s="20">
        <v>1</v>
      </c>
      <c r="AK56" s="22">
        <v>65401000000</v>
      </c>
      <c r="AL56" s="20" t="s">
        <v>189</v>
      </c>
      <c r="AM56" s="31">
        <v>45109</v>
      </c>
      <c r="AN56" s="31">
        <v>45109</v>
      </c>
      <c r="AO56" s="31">
        <v>45443</v>
      </c>
      <c r="AP56" s="28" t="s">
        <v>236</v>
      </c>
      <c r="AQ56" s="16"/>
      <c r="AR56" s="16"/>
      <c r="AS56" s="17"/>
      <c r="AT56" s="18"/>
      <c r="AU56" s="19"/>
      <c r="AV56" s="16"/>
      <c r="AW56" s="16"/>
      <c r="AX56" s="16"/>
      <c r="AY56" s="16"/>
      <c r="AZ56" s="23"/>
    </row>
    <row r="57" spans="1:52" s="32" customFormat="1" ht="47.25" customHeight="1" x14ac:dyDescent="0.25">
      <c r="A57" s="20">
        <v>7</v>
      </c>
      <c r="B57" s="21">
        <v>122</v>
      </c>
      <c r="C57" s="20" t="s">
        <v>79</v>
      </c>
      <c r="D57" s="20" t="s">
        <v>80</v>
      </c>
      <c r="E57" s="20" t="s">
        <v>85</v>
      </c>
      <c r="F57" s="20">
        <v>1</v>
      </c>
      <c r="G57" s="20" t="s">
        <v>237</v>
      </c>
      <c r="H57" s="27" t="s">
        <v>86</v>
      </c>
      <c r="I57" s="27" t="s">
        <v>86</v>
      </c>
      <c r="J57" s="28">
        <v>2</v>
      </c>
      <c r="K57" s="28"/>
      <c r="L57" s="28" t="s">
        <v>81</v>
      </c>
      <c r="M57" s="28" t="s">
        <v>82</v>
      </c>
      <c r="N57" s="28" t="s">
        <v>84</v>
      </c>
      <c r="O57" s="29">
        <v>1010</v>
      </c>
      <c r="P57" s="29">
        <f t="shared" ref="P57" si="11">O57*120/100</f>
        <v>1212</v>
      </c>
      <c r="Q57" s="29">
        <v>606</v>
      </c>
      <c r="R57" s="29">
        <v>606</v>
      </c>
      <c r="S57" s="29">
        <v>0</v>
      </c>
      <c r="T57" s="30">
        <v>0</v>
      </c>
      <c r="U57" s="20" t="s">
        <v>168</v>
      </c>
      <c r="V57" s="20" t="s">
        <v>79</v>
      </c>
      <c r="W57" s="20" t="s">
        <v>167</v>
      </c>
      <c r="X57" s="31">
        <v>45422</v>
      </c>
      <c r="Y57" s="31">
        <v>45463</v>
      </c>
      <c r="Z57" s="20" t="s">
        <v>87</v>
      </c>
      <c r="AA57" s="23" t="s">
        <v>87</v>
      </c>
      <c r="AB57" s="24" t="s">
        <v>87</v>
      </c>
      <c r="AC57" s="20" t="s">
        <v>87</v>
      </c>
      <c r="AD57" s="20" t="s">
        <v>237</v>
      </c>
      <c r="AE57" s="20" t="s">
        <v>174</v>
      </c>
      <c r="AF57" s="20">
        <v>876</v>
      </c>
      <c r="AG57" s="20" t="s">
        <v>175</v>
      </c>
      <c r="AH57" s="24" t="s">
        <v>87</v>
      </c>
      <c r="AI57" s="20" t="s">
        <v>87</v>
      </c>
      <c r="AJ57" s="20">
        <v>1</v>
      </c>
      <c r="AK57" s="22">
        <v>65401000000</v>
      </c>
      <c r="AL57" s="20" t="s">
        <v>189</v>
      </c>
      <c r="AM57" s="31">
        <v>45475</v>
      </c>
      <c r="AN57" s="31">
        <v>45475</v>
      </c>
      <c r="AO57" s="31">
        <v>45808</v>
      </c>
      <c r="AP57" s="28" t="s">
        <v>238</v>
      </c>
      <c r="AQ57" s="16"/>
      <c r="AR57" s="16"/>
      <c r="AS57" s="17"/>
      <c r="AT57" s="18"/>
      <c r="AU57" s="19"/>
      <c r="AV57" s="16"/>
      <c r="AW57" s="16"/>
      <c r="AX57" s="16"/>
      <c r="AY57" s="16"/>
      <c r="AZ57" s="23"/>
    </row>
    <row r="58" spans="1:52" s="32" customFormat="1" ht="41.25" customHeight="1" x14ac:dyDescent="0.25">
      <c r="A58" s="20">
        <v>7</v>
      </c>
      <c r="B58" s="21">
        <v>123</v>
      </c>
      <c r="C58" s="20" t="s">
        <v>79</v>
      </c>
      <c r="D58" s="20" t="s">
        <v>80</v>
      </c>
      <c r="E58" s="20" t="s">
        <v>85</v>
      </c>
      <c r="F58" s="20">
        <v>1</v>
      </c>
      <c r="G58" s="20" t="s">
        <v>239</v>
      </c>
      <c r="H58" s="27" t="s">
        <v>86</v>
      </c>
      <c r="I58" s="27" t="s">
        <v>86</v>
      </c>
      <c r="J58" s="28">
        <v>2</v>
      </c>
      <c r="K58" s="28"/>
      <c r="L58" s="28" t="s">
        <v>81</v>
      </c>
      <c r="M58" s="28" t="s">
        <v>82</v>
      </c>
      <c r="N58" s="28" t="s">
        <v>84</v>
      </c>
      <c r="O58" s="29">
        <v>1240</v>
      </c>
      <c r="P58" s="29">
        <f>O58*120/100</f>
        <v>1488</v>
      </c>
      <c r="Q58" s="29">
        <v>868</v>
      </c>
      <c r="R58" s="29">
        <v>620</v>
      </c>
      <c r="S58" s="29">
        <v>0</v>
      </c>
      <c r="T58" s="30">
        <v>0</v>
      </c>
      <c r="U58" s="20" t="s">
        <v>168</v>
      </c>
      <c r="V58" s="20" t="s">
        <v>79</v>
      </c>
      <c r="W58" s="20" t="s">
        <v>167</v>
      </c>
      <c r="X58" s="31">
        <v>45017</v>
      </c>
      <c r="Y58" s="31">
        <v>45045</v>
      </c>
      <c r="Z58" s="20" t="s">
        <v>87</v>
      </c>
      <c r="AA58" s="23" t="s">
        <v>87</v>
      </c>
      <c r="AB58" s="24" t="s">
        <v>87</v>
      </c>
      <c r="AC58" s="20" t="s">
        <v>87</v>
      </c>
      <c r="AD58" s="20" t="s">
        <v>239</v>
      </c>
      <c r="AE58" s="20" t="s">
        <v>174</v>
      </c>
      <c r="AF58" s="20">
        <v>876</v>
      </c>
      <c r="AG58" s="20" t="s">
        <v>175</v>
      </c>
      <c r="AH58" s="24" t="s">
        <v>87</v>
      </c>
      <c r="AI58" s="20" t="s">
        <v>87</v>
      </c>
      <c r="AJ58" s="20">
        <v>1</v>
      </c>
      <c r="AK58" s="22">
        <v>65401000000</v>
      </c>
      <c r="AL58" s="20" t="s">
        <v>189</v>
      </c>
      <c r="AM58" s="31">
        <v>45057</v>
      </c>
      <c r="AN58" s="31">
        <v>45073</v>
      </c>
      <c r="AO58" s="31">
        <v>45439</v>
      </c>
      <c r="AP58" s="28" t="s">
        <v>236</v>
      </c>
      <c r="AQ58" s="16"/>
      <c r="AR58" s="16"/>
      <c r="AS58" s="17"/>
      <c r="AT58" s="18"/>
      <c r="AU58" s="19"/>
      <c r="AV58" s="16"/>
      <c r="AW58" s="16"/>
      <c r="AX58" s="16"/>
      <c r="AY58" s="16"/>
      <c r="AZ58" s="23"/>
    </row>
    <row r="59" spans="1:52" s="32" customFormat="1" ht="41.25" customHeight="1" x14ac:dyDescent="0.25">
      <c r="A59" s="20">
        <v>7</v>
      </c>
      <c r="B59" s="21">
        <v>124</v>
      </c>
      <c r="C59" s="20" t="s">
        <v>79</v>
      </c>
      <c r="D59" s="20" t="s">
        <v>80</v>
      </c>
      <c r="E59" s="20" t="s">
        <v>85</v>
      </c>
      <c r="F59" s="20">
        <v>1</v>
      </c>
      <c r="G59" s="20" t="s">
        <v>240</v>
      </c>
      <c r="H59" s="27" t="s">
        <v>86</v>
      </c>
      <c r="I59" s="27" t="s">
        <v>86</v>
      </c>
      <c r="J59" s="28">
        <v>2</v>
      </c>
      <c r="K59" s="28"/>
      <c r="L59" s="28" t="s">
        <v>81</v>
      </c>
      <c r="M59" s="28" t="s">
        <v>82</v>
      </c>
      <c r="N59" s="28" t="s">
        <v>84</v>
      </c>
      <c r="O59" s="29">
        <v>1240</v>
      </c>
      <c r="P59" s="29">
        <f>O59*120/100</f>
        <v>1488</v>
      </c>
      <c r="Q59" s="29">
        <v>868</v>
      </c>
      <c r="R59" s="29">
        <v>620</v>
      </c>
      <c r="S59" s="29">
        <v>0</v>
      </c>
      <c r="T59" s="30">
        <v>0</v>
      </c>
      <c r="U59" s="20" t="s">
        <v>168</v>
      </c>
      <c r="V59" s="20" t="s">
        <v>79</v>
      </c>
      <c r="W59" s="20" t="s">
        <v>167</v>
      </c>
      <c r="X59" s="31">
        <v>45383</v>
      </c>
      <c r="Y59" s="31">
        <v>45411</v>
      </c>
      <c r="Z59" s="20" t="s">
        <v>87</v>
      </c>
      <c r="AA59" s="23" t="s">
        <v>87</v>
      </c>
      <c r="AB59" s="24" t="s">
        <v>87</v>
      </c>
      <c r="AC59" s="20" t="s">
        <v>87</v>
      </c>
      <c r="AD59" s="20" t="s">
        <v>240</v>
      </c>
      <c r="AE59" s="20" t="s">
        <v>174</v>
      </c>
      <c r="AF59" s="20">
        <v>876</v>
      </c>
      <c r="AG59" s="20" t="s">
        <v>175</v>
      </c>
      <c r="AH59" s="24" t="s">
        <v>87</v>
      </c>
      <c r="AI59" s="20" t="s">
        <v>87</v>
      </c>
      <c r="AJ59" s="20">
        <v>1</v>
      </c>
      <c r="AK59" s="22">
        <v>65401000000</v>
      </c>
      <c r="AL59" s="20" t="s">
        <v>189</v>
      </c>
      <c r="AM59" s="31">
        <v>45423</v>
      </c>
      <c r="AN59" s="31">
        <v>45439</v>
      </c>
      <c r="AO59" s="31">
        <v>45804</v>
      </c>
      <c r="AP59" s="28" t="s">
        <v>238</v>
      </c>
      <c r="AQ59" s="16"/>
      <c r="AR59" s="16"/>
      <c r="AS59" s="17"/>
      <c r="AT59" s="18"/>
      <c r="AU59" s="19"/>
      <c r="AV59" s="16"/>
      <c r="AW59" s="16"/>
      <c r="AX59" s="16"/>
      <c r="AY59" s="16"/>
      <c r="AZ59" s="23"/>
    </row>
    <row r="60" spans="1:52" s="32" customFormat="1" ht="47.25" customHeight="1" x14ac:dyDescent="0.25">
      <c r="A60" s="20">
        <v>7</v>
      </c>
      <c r="B60" s="21">
        <v>125</v>
      </c>
      <c r="C60" s="20" t="s">
        <v>79</v>
      </c>
      <c r="D60" s="20" t="s">
        <v>80</v>
      </c>
      <c r="E60" s="20" t="s">
        <v>88</v>
      </c>
      <c r="F60" s="20">
        <v>1</v>
      </c>
      <c r="G60" s="20" t="s">
        <v>241</v>
      </c>
      <c r="H60" s="27" t="s">
        <v>89</v>
      </c>
      <c r="I60" s="27" t="s">
        <v>90</v>
      </c>
      <c r="J60" s="28">
        <v>2</v>
      </c>
      <c r="K60" s="28"/>
      <c r="L60" s="28" t="s">
        <v>81</v>
      </c>
      <c r="M60" s="28" t="s">
        <v>82</v>
      </c>
      <c r="N60" s="43" t="s">
        <v>84</v>
      </c>
      <c r="O60" s="29">
        <v>3121.91</v>
      </c>
      <c r="P60" s="29">
        <f>O60*120/100</f>
        <v>3746.2919999999995</v>
      </c>
      <c r="Q60" s="29">
        <v>0</v>
      </c>
      <c r="R60" s="29">
        <f t="shared" ref="R60:R67" si="12">P60</f>
        <v>3746.2919999999995</v>
      </c>
      <c r="S60" s="29">
        <v>0</v>
      </c>
      <c r="T60" s="30">
        <v>0</v>
      </c>
      <c r="U60" s="20" t="s">
        <v>169</v>
      </c>
      <c r="V60" s="20" t="s">
        <v>79</v>
      </c>
      <c r="W60" s="20" t="s">
        <v>167</v>
      </c>
      <c r="X60" s="31">
        <v>45231</v>
      </c>
      <c r="Y60" s="31">
        <v>45260</v>
      </c>
      <c r="Z60" s="20" t="s">
        <v>87</v>
      </c>
      <c r="AA60" s="23" t="s">
        <v>87</v>
      </c>
      <c r="AB60" s="24" t="s">
        <v>87</v>
      </c>
      <c r="AC60" s="20" t="s">
        <v>87</v>
      </c>
      <c r="AD60" s="20" t="s">
        <v>241</v>
      </c>
      <c r="AE60" s="20" t="s">
        <v>174</v>
      </c>
      <c r="AF60" s="20">
        <v>876</v>
      </c>
      <c r="AG60" s="20" t="s">
        <v>175</v>
      </c>
      <c r="AH60" s="24" t="s">
        <v>87</v>
      </c>
      <c r="AI60" s="20" t="s">
        <v>87</v>
      </c>
      <c r="AJ60" s="20">
        <v>1</v>
      </c>
      <c r="AK60" s="22">
        <v>65401000000</v>
      </c>
      <c r="AL60" s="20" t="s">
        <v>189</v>
      </c>
      <c r="AM60" s="31">
        <v>45275</v>
      </c>
      <c r="AN60" s="31">
        <v>45292</v>
      </c>
      <c r="AO60" s="31">
        <v>45657</v>
      </c>
      <c r="AP60" s="28">
        <v>2024</v>
      </c>
      <c r="AQ60" s="16"/>
      <c r="AR60" s="16"/>
      <c r="AS60" s="17"/>
      <c r="AT60" s="18"/>
      <c r="AU60" s="19"/>
      <c r="AV60" s="16"/>
      <c r="AW60" s="16"/>
      <c r="AX60" s="16"/>
      <c r="AY60" s="16"/>
      <c r="AZ60" s="23"/>
    </row>
    <row r="61" spans="1:52" s="32" customFormat="1" ht="47.25" customHeight="1" x14ac:dyDescent="0.25">
      <c r="A61" s="20">
        <v>7</v>
      </c>
      <c r="B61" s="21">
        <v>126</v>
      </c>
      <c r="C61" s="20" t="s">
        <v>79</v>
      </c>
      <c r="D61" s="20" t="s">
        <v>80</v>
      </c>
      <c r="E61" s="20" t="s">
        <v>88</v>
      </c>
      <c r="F61" s="20">
        <v>1</v>
      </c>
      <c r="G61" s="20" t="s">
        <v>242</v>
      </c>
      <c r="H61" s="27" t="s">
        <v>89</v>
      </c>
      <c r="I61" s="27" t="s">
        <v>90</v>
      </c>
      <c r="J61" s="28">
        <v>2</v>
      </c>
      <c r="K61" s="28"/>
      <c r="L61" s="28" t="s">
        <v>81</v>
      </c>
      <c r="M61" s="28" t="s">
        <v>82</v>
      </c>
      <c r="N61" s="43" t="s">
        <v>84</v>
      </c>
      <c r="O61" s="29">
        <v>3121.91</v>
      </c>
      <c r="P61" s="29">
        <f>O61*120/100</f>
        <v>3746.2919999999995</v>
      </c>
      <c r="Q61" s="29">
        <v>0</v>
      </c>
      <c r="R61" s="29">
        <f t="shared" si="12"/>
        <v>3746.2919999999995</v>
      </c>
      <c r="S61" s="29">
        <v>0</v>
      </c>
      <c r="T61" s="30">
        <v>0</v>
      </c>
      <c r="U61" s="20" t="s">
        <v>169</v>
      </c>
      <c r="V61" s="20" t="s">
        <v>79</v>
      </c>
      <c r="W61" s="20" t="s">
        <v>167</v>
      </c>
      <c r="X61" s="31">
        <v>45597</v>
      </c>
      <c r="Y61" s="31">
        <v>45626</v>
      </c>
      <c r="Z61" s="20" t="s">
        <v>87</v>
      </c>
      <c r="AA61" s="23" t="s">
        <v>87</v>
      </c>
      <c r="AB61" s="24" t="s">
        <v>87</v>
      </c>
      <c r="AC61" s="20" t="s">
        <v>87</v>
      </c>
      <c r="AD61" s="20" t="s">
        <v>242</v>
      </c>
      <c r="AE61" s="20" t="s">
        <v>174</v>
      </c>
      <c r="AF61" s="20">
        <v>876</v>
      </c>
      <c r="AG61" s="20" t="s">
        <v>175</v>
      </c>
      <c r="AH61" s="24" t="s">
        <v>87</v>
      </c>
      <c r="AI61" s="20" t="s">
        <v>87</v>
      </c>
      <c r="AJ61" s="20">
        <v>1</v>
      </c>
      <c r="AK61" s="22">
        <v>65401000000</v>
      </c>
      <c r="AL61" s="20" t="s">
        <v>189</v>
      </c>
      <c r="AM61" s="31">
        <v>45641</v>
      </c>
      <c r="AN61" s="31">
        <v>45658</v>
      </c>
      <c r="AO61" s="31">
        <v>46022</v>
      </c>
      <c r="AP61" s="28">
        <v>2025</v>
      </c>
      <c r="AQ61" s="16"/>
      <c r="AR61" s="16"/>
      <c r="AS61" s="17"/>
      <c r="AT61" s="18"/>
      <c r="AU61" s="19"/>
      <c r="AV61" s="16"/>
      <c r="AW61" s="16"/>
      <c r="AX61" s="16"/>
      <c r="AY61" s="16"/>
      <c r="AZ61" s="23"/>
    </row>
    <row r="62" spans="1:52" s="32" customFormat="1" ht="114.75" customHeight="1" x14ac:dyDescent="0.25">
      <c r="A62" s="20">
        <v>7</v>
      </c>
      <c r="B62" s="21">
        <v>127</v>
      </c>
      <c r="C62" s="20" t="s">
        <v>79</v>
      </c>
      <c r="D62" s="20" t="s">
        <v>80</v>
      </c>
      <c r="E62" s="20" t="s">
        <v>92</v>
      </c>
      <c r="F62" s="20">
        <v>1</v>
      </c>
      <c r="G62" s="20" t="s">
        <v>243</v>
      </c>
      <c r="H62" s="27" t="s">
        <v>93</v>
      </c>
      <c r="I62" s="27" t="s">
        <v>94</v>
      </c>
      <c r="J62" s="28">
        <v>2</v>
      </c>
      <c r="K62" s="28"/>
      <c r="L62" s="28" t="s">
        <v>81</v>
      </c>
      <c r="M62" s="28" t="s">
        <v>82</v>
      </c>
      <c r="N62" s="43" t="s">
        <v>84</v>
      </c>
      <c r="O62" s="29">
        <v>892.32</v>
      </c>
      <c r="P62" s="29">
        <f t="shared" ref="P62" si="13">O62*120/100</f>
        <v>1070.7840000000001</v>
      </c>
      <c r="Q62" s="29">
        <v>0</v>
      </c>
      <c r="R62" s="29">
        <f t="shared" si="12"/>
        <v>1070.7840000000001</v>
      </c>
      <c r="S62" s="29">
        <v>0</v>
      </c>
      <c r="T62" s="30">
        <v>0</v>
      </c>
      <c r="U62" s="20" t="s">
        <v>169</v>
      </c>
      <c r="V62" s="20" t="s">
        <v>79</v>
      </c>
      <c r="W62" s="20" t="s">
        <v>167</v>
      </c>
      <c r="X62" s="31">
        <v>45231</v>
      </c>
      <c r="Y62" s="31">
        <v>45260</v>
      </c>
      <c r="Z62" s="20" t="s">
        <v>87</v>
      </c>
      <c r="AA62" s="23" t="s">
        <v>87</v>
      </c>
      <c r="AB62" s="24" t="s">
        <v>87</v>
      </c>
      <c r="AC62" s="20" t="s">
        <v>87</v>
      </c>
      <c r="AD62" s="20" t="s">
        <v>243</v>
      </c>
      <c r="AE62" s="20" t="s">
        <v>174</v>
      </c>
      <c r="AF62" s="20">
        <v>876</v>
      </c>
      <c r="AG62" s="20" t="s">
        <v>175</v>
      </c>
      <c r="AH62" s="24" t="s">
        <v>87</v>
      </c>
      <c r="AI62" s="20" t="s">
        <v>87</v>
      </c>
      <c r="AJ62" s="20">
        <v>1</v>
      </c>
      <c r="AK62" s="22">
        <v>65401000000</v>
      </c>
      <c r="AL62" s="20" t="s">
        <v>189</v>
      </c>
      <c r="AM62" s="31">
        <v>45275</v>
      </c>
      <c r="AN62" s="31">
        <v>45292</v>
      </c>
      <c r="AO62" s="31">
        <v>45657</v>
      </c>
      <c r="AP62" s="28">
        <v>2024</v>
      </c>
      <c r="AQ62" s="16"/>
      <c r="AR62" s="16"/>
      <c r="AS62" s="17"/>
      <c r="AT62" s="18"/>
      <c r="AU62" s="19"/>
      <c r="AV62" s="16"/>
      <c r="AW62" s="16"/>
      <c r="AX62" s="16"/>
      <c r="AY62" s="16"/>
      <c r="AZ62" s="23"/>
    </row>
    <row r="63" spans="1:52" s="32" customFormat="1" ht="114.75" customHeight="1" x14ac:dyDescent="0.25">
      <c r="A63" s="20">
        <v>7</v>
      </c>
      <c r="B63" s="21">
        <v>128</v>
      </c>
      <c r="C63" s="20" t="s">
        <v>79</v>
      </c>
      <c r="D63" s="20" t="s">
        <v>80</v>
      </c>
      <c r="E63" s="20" t="s">
        <v>92</v>
      </c>
      <c r="F63" s="20">
        <v>1</v>
      </c>
      <c r="G63" s="20" t="s">
        <v>244</v>
      </c>
      <c r="H63" s="27" t="s">
        <v>93</v>
      </c>
      <c r="I63" s="27" t="s">
        <v>94</v>
      </c>
      <c r="J63" s="28">
        <v>2</v>
      </c>
      <c r="K63" s="28"/>
      <c r="L63" s="28" t="s">
        <v>81</v>
      </c>
      <c r="M63" s="28" t="s">
        <v>82</v>
      </c>
      <c r="N63" s="43" t="s">
        <v>84</v>
      </c>
      <c r="O63" s="29">
        <v>892.32</v>
      </c>
      <c r="P63" s="29">
        <f t="shared" ref="P63" si="14">O63*120/100</f>
        <v>1070.7840000000001</v>
      </c>
      <c r="Q63" s="29">
        <v>0</v>
      </c>
      <c r="R63" s="29">
        <f t="shared" si="12"/>
        <v>1070.7840000000001</v>
      </c>
      <c r="S63" s="29">
        <v>0</v>
      </c>
      <c r="T63" s="30">
        <v>0</v>
      </c>
      <c r="U63" s="20" t="s">
        <v>169</v>
      </c>
      <c r="V63" s="20" t="s">
        <v>79</v>
      </c>
      <c r="W63" s="20" t="s">
        <v>167</v>
      </c>
      <c r="X63" s="31">
        <v>45597</v>
      </c>
      <c r="Y63" s="31">
        <v>45626</v>
      </c>
      <c r="Z63" s="20" t="s">
        <v>87</v>
      </c>
      <c r="AA63" s="23" t="s">
        <v>87</v>
      </c>
      <c r="AB63" s="24" t="s">
        <v>87</v>
      </c>
      <c r="AC63" s="20" t="s">
        <v>87</v>
      </c>
      <c r="AD63" s="20" t="s">
        <v>244</v>
      </c>
      <c r="AE63" s="20" t="s">
        <v>174</v>
      </c>
      <c r="AF63" s="20">
        <v>876</v>
      </c>
      <c r="AG63" s="20" t="s">
        <v>175</v>
      </c>
      <c r="AH63" s="24" t="s">
        <v>87</v>
      </c>
      <c r="AI63" s="20" t="s">
        <v>87</v>
      </c>
      <c r="AJ63" s="20">
        <v>1</v>
      </c>
      <c r="AK63" s="22">
        <v>65401000000</v>
      </c>
      <c r="AL63" s="20" t="s">
        <v>189</v>
      </c>
      <c r="AM63" s="31">
        <v>45641</v>
      </c>
      <c r="AN63" s="31">
        <v>45658</v>
      </c>
      <c r="AO63" s="31">
        <v>46022</v>
      </c>
      <c r="AP63" s="28">
        <v>2025</v>
      </c>
      <c r="AQ63" s="16"/>
      <c r="AR63" s="16"/>
      <c r="AS63" s="17"/>
      <c r="AT63" s="18"/>
      <c r="AU63" s="19"/>
      <c r="AV63" s="16"/>
      <c r="AW63" s="16"/>
      <c r="AX63" s="16"/>
      <c r="AY63" s="16"/>
      <c r="AZ63" s="23"/>
    </row>
    <row r="64" spans="1:52" s="32" customFormat="1" ht="84" customHeight="1" x14ac:dyDescent="0.25">
      <c r="A64" s="20">
        <v>7</v>
      </c>
      <c r="B64" s="21">
        <v>129</v>
      </c>
      <c r="C64" s="20" t="s">
        <v>79</v>
      </c>
      <c r="D64" s="20" t="s">
        <v>80</v>
      </c>
      <c r="E64" s="20" t="s">
        <v>96</v>
      </c>
      <c r="F64" s="20">
        <v>1</v>
      </c>
      <c r="G64" s="20" t="s">
        <v>245</v>
      </c>
      <c r="H64" s="27" t="s">
        <v>97</v>
      </c>
      <c r="I64" s="27" t="s">
        <v>98</v>
      </c>
      <c r="J64" s="28">
        <v>2</v>
      </c>
      <c r="K64" s="28"/>
      <c r="L64" s="28" t="s">
        <v>81</v>
      </c>
      <c r="M64" s="28" t="s">
        <v>82</v>
      </c>
      <c r="N64" s="43" t="s">
        <v>84</v>
      </c>
      <c r="O64" s="29">
        <v>8902.7330000000002</v>
      </c>
      <c r="P64" s="29">
        <f>O64*120/100</f>
        <v>10683.2796</v>
      </c>
      <c r="Q64" s="29">
        <v>0</v>
      </c>
      <c r="R64" s="29">
        <f t="shared" si="12"/>
        <v>10683.2796</v>
      </c>
      <c r="S64" s="29">
        <v>0</v>
      </c>
      <c r="T64" s="30">
        <v>0</v>
      </c>
      <c r="U64" s="20" t="s">
        <v>169</v>
      </c>
      <c r="V64" s="20" t="s">
        <v>79</v>
      </c>
      <c r="W64" s="20" t="s">
        <v>167</v>
      </c>
      <c r="X64" s="31">
        <v>45231</v>
      </c>
      <c r="Y64" s="31">
        <v>45260</v>
      </c>
      <c r="Z64" s="20" t="s">
        <v>87</v>
      </c>
      <c r="AA64" s="23" t="s">
        <v>87</v>
      </c>
      <c r="AB64" s="24" t="s">
        <v>87</v>
      </c>
      <c r="AC64" s="20" t="s">
        <v>87</v>
      </c>
      <c r="AD64" s="20" t="s">
        <v>245</v>
      </c>
      <c r="AE64" s="20" t="s">
        <v>174</v>
      </c>
      <c r="AF64" s="20">
        <v>876</v>
      </c>
      <c r="AG64" s="20" t="s">
        <v>175</v>
      </c>
      <c r="AH64" s="24" t="s">
        <v>87</v>
      </c>
      <c r="AI64" s="20" t="s">
        <v>87</v>
      </c>
      <c r="AJ64" s="20">
        <v>1</v>
      </c>
      <c r="AK64" s="22">
        <v>65401000000</v>
      </c>
      <c r="AL64" s="20" t="s">
        <v>189</v>
      </c>
      <c r="AM64" s="31">
        <v>45291</v>
      </c>
      <c r="AN64" s="31">
        <v>45292</v>
      </c>
      <c r="AO64" s="31">
        <v>45657</v>
      </c>
      <c r="AP64" s="28">
        <v>2024</v>
      </c>
      <c r="AQ64" s="16"/>
      <c r="AR64" s="16"/>
      <c r="AS64" s="17"/>
      <c r="AT64" s="18"/>
      <c r="AU64" s="19"/>
      <c r="AV64" s="16"/>
      <c r="AW64" s="16"/>
      <c r="AX64" s="16"/>
      <c r="AY64" s="16"/>
      <c r="AZ64" s="23"/>
    </row>
    <row r="65" spans="1:52" s="32" customFormat="1" ht="84" customHeight="1" x14ac:dyDescent="0.25">
      <c r="A65" s="20">
        <v>7</v>
      </c>
      <c r="B65" s="21">
        <v>130</v>
      </c>
      <c r="C65" s="20" t="s">
        <v>79</v>
      </c>
      <c r="D65" s="20" t="s">
        <v>80</v>
      </c>
      <c r="E65" s="20" t="s">
        <v>96</v>
      </c>
      <c r="F65" s="20">
        <v>1</v>
      </c>
      <c r="G65" s="20" t="s">
        <v>246</v>
      </c>
      <c r="H65" s="27" t="s">
        <v>97</v>
      </c>
      <c r="I65" s="27" t="s">
        <v>98</v>
      </c>
      <c r="J65" s="28">
        <v>2</v>
      </c>
      <c r="K65" s="28"/>
      <c r="L65" s="28" t="s">
        <v>81</v>
      </c>
      <c r="M65" s="28" t="s">
        <v>82</v>
      </c>
      <c r="N65" s="43" t="s">
        <v>84</v>
      </c>
      <c r="O65" s="29">
        <v>8902.7330000000002</v>
      </c>
      <c r="P65" s="29">
        <f>O65*120/100</f>
        <v>10683.2796</v>
      </c>
      <c r="Q65" s="29">
        <v>0</v>
      </c>
      <c r="R65" s="29">
        <f t="shared" si="12"/>
        <v>10683.2796</v>
      </c>
      <c r="S65" s="29">
        <v>0</v>
      </c>
      <c r="T65" s="30">
        <v>0</v>
      </c>
      <c r="U65" s="20" t="s">
        <v>169</v>
      </c>
      <c r="V65" s="20" t="s">
        <v>79</v>
      </c>
      <c r="W65" s="20" t="s">
        <v>167</v>
      </c>
      <c r="X65" s="31">
        <v>45597</v>
      </c>
      <c r="Y65" s="31">
        <v>45626</v>
      </c>
      <c r="Z65" s="20" t="s">
        <v>87</v>
      </c>
      <c r="AA65" s="23" t="s">
        <v>87</v>
      </c>
      <c r="AB65" s="24" t="s">
        <v>87</v>
      </c>
      <c r="AC65" s="20" t="s">
        <v>87</v>
      </c>
      <c r="AD65" s="20" t="s">
        <v>246</v>
      </c>
      <c r="AE65" s="20" t="s">
        <v>174</v>
      </c>
      <c r="AF65" s="20">
        <v>876</v>
      </c>
      <c r="AG65" s="20" t="s">
        <v>175</v>
      </c>
      <c r="AH65" s="24" t="s">
        <v>87</v>
      </c>
      <c r="AI65" s="20" t="s">
        <v>87</v>
      </c>
      <c r="AJ65" s="20">
        <v>1</v>
      </c>
      <c r="AK65" s="22">
        <v>65401000000</v>
      </c>
      <c r="AL65" s="20" t="s">
        <v>189</v>
      </c>
      <c r="AM65" s="31">
        <v>45657</v>
      </c>
      <c r="AN65" s="31">
        <v>45658</v>
      </c>
      <c r="AO65" s="31">
        <v>46022</v>
      </c>
      <c r="AP65" s="28">
        <v>2025</v>
      </c>
      <c r="AQ65" s="16"/>
      <c r="AR65" s="16"/>
      <c r="AS65" s="17"/>
      <c r="AT65" s="18"/>
      <c r="AU65" s="19"/>
      <c r="AV65" s="16"/>
      <c r="AW65" s="16"/>
      <c r="AX65" s="16"/>
      <c r="AY65" s="16"/>
      <c r="AZ65" s="23"/>
    </row>
    <row r="66" spans="1:52" s="32" customFormat="1" ht="64.5" customHeight="1" x14ac:dyDescent="0.25">
      <c r="A66" s="20">
        <v>7</v>
      </c>
      <c r="B66" s="21">
        <v>131</v>
      </c>
      <c r="C66" s="20" t="s">
        <v>79</v>
      </c>
      <c r="D66" s="20" t="s">
        <v>103</v>
      </c>
      <c r="E66" s="20" t="s">
        <v>104</v>
      </c>
      <c r="F66" s="20">
        <v>1</v>
      </c>
      <c r="G66" s="20" t="s">
        <v>247</v>
      </c>
      <c r="H66" s="44" t="s">
        <v>105</v>
      </c>
      <c r="I66" s="44" t="s">
        <v>106</v>
      </c>
      <c r="J66" s="20">
        <v>2</v>
      </c>
      <c r="K66" s="20"/>
      <c r="L66" s="20" t="s">
        <v>81</v>
      </c>
      <c r="M66" s="20" t="s">
        <v>82</v>
      </c>
      <c r="N66" s="20" t="s">
        <v>84</v>
      </c>
      <c r="O66" s="45">
        <v>2974.0309999999999</v>
      </c>
      <c r="P66" s="46">
        <f t="shared" ref="P66" si="15">O66*120/100</f>
        <v>3568.8371999999999</v>
      </c>
      <c r="Q66" s="45">
        <v>0</v>
      </c>
      <c r="R66" s="47">
        <f t="shared" si="12"/>
        <v>3568.8371999999999</v>
      </c>
      <c r="S66" s="47">
        <v>0</v>
      </c>
      <c r="T66" s="47">
        <v>0</v>
      </c>
      <c r="U66" s="20" t="s">
        <v>169</v>
      </c>
      <c r="V66" s="20" t="s">
        <v>79</v>
      </c>
      <c r="W66" s="20" t="s">
        <v>167</v>
      </c>
      <c r="X66" s="48">
        <v>45245</v>
      </c>
      <c r="Y66" s="48">
        <v>45269</v>
      </c>
      <c r="Z66" s="20" t="s">
        <v>87</v>
      </c>
      <c r="AA66" s="23" t="s">
        <v>87</v>
      </c>
      <c r="AB66" s="24" t="s">
        <v>87</v>
      </c>
      <c r="AC66" s="20" t="s">
        <v>87</v>
      </c>
      <c r="AD66" s="20" t="s">
        <v>247</v>
      </c>
      <c r="AE66" s="20" t="s">
        <v>174</v>
      </c>
      <c r="AF66" s="20">
        <v>876</v>
      </c>
      <c r="AG66" s="20" t="s">
        <v>175</v>
      </c>
      <c r="AH66" s="24" t="s">
        <v>87</v>
      </c>
      <c r="AI66" s="20" t="s">
        <v>87</v>
      </c>
      <c r="AJ66" s="20">
        <v>1</v>
      </c>
      <c r="AK66" s="22">
        <v>65401000000</v>
      </c>
      <c r="AL66" s="20" t="s">
        <v>189</v>
      </c>
      <c r="AM66" s="48">
        <v>45289</v>
      </c>
      <c r="AN66" s="48">
        <v>45292</v>
      </c>
      <c r="AO66" s="48">
        <v>45657</v>
      </c>
      <c r="AP66" s="20">
        <v>2024</v>
      </c>
      <c r="AQ66" s="16"/>
      <c r="AR66" s="16"/>
      <c r="AS66" s="17"/>
      <c r="AT66" s="18"/>
      <c r="AU66" s="19"/>
      <c r="AV66" s="16"/>
      <c r="AW66" s="16"/>
      <c r="AX66" s="16"/>
      <c r="AY66" s="16"/>
      <c r="AZ66" s="23"/>
    </row>
    <row r="67" spans="1:52" s="32" customFormat="1" ht="64.5" customHeight="1" x14ac:dyDescent="0.25">
      <c r="A67" s="20">
        <v>7</v>
      </c>
      <c r="B67" s="21">
        <v>132</v>
      </c>
      <c r="C67" s="20" t="s">
        <v>79</v>
      </c>
      <c r="D67" s="20" t="s">
        <v>103</v>
      </c>
      <c r="E67" s="20" t="s">
        <v>104</v>
      </c>
      <c r="F67" s="20">
        <v>1</v>
      </c>
      <c r="G67" s="20" t="s">
        <v>248</v>
      </c>
      <c r="H67" s="44" t="s">
        <v>105</v>
      </c>
      <c r="I67" s="44" t="s">
        <v>106</v>
      </c>
      <c r="J67" s="20">
        <v>2</v>
      </c>
      <c r="K67" s="20"/>
      <c r="L67" s="20" t="s">
        <v>81</v>
      </c>
      <c r="M67" s="20" t="s">
        <v>82</v>
      </c>
      <c r="N67" s="20" t="s">
        <v>84</v>
      </c>
      <c r="O67" s="45">
        <v>2974.0309999999999</v>
      </c>
      <c r="P67" s="46">
        <f t="shared" ref="P67" si="16">O67*120/100</f>
        <v>3568.8371999999999</v>
      </c>
      <c r="Q67" s="45">
        <v>0</v>
      </c>
      <c r="R67" s="47">
        <f t="shared" si="12"/>
        <v>3568.8371999999999</v>
      </c>
      <c r="S67" s="47">
        <v>0</v>
      </c>
      <c r="T67" s="47">
        <v>0</v>
      </c>
      <c r="U67" s="20" t="s">
        <v>169</v>
      </c>
      <c r="V67" s="20" t="s">
        <v>79</v>
      </c>
      <c r="W67" s="20" t="s">
        <v>167</v>
      </c>
      <c r="X67" s="48">
        <v>45611</v>
      </c>
      <c r="Y67" s="48">
        <v>45635</v>
      </c>
      <c r="Z67" s="20" t="s">
        <v>87</v>
      </c>
      <c r="AA67" s="23" t="s">
        <v>87</v>
      </c>
      <c r="AB67" s="24" t="s">
        <v>87</v>
      </c>
      <c r="AC67" s="20" t="s">
        <v>87</v>
      </c>
      <c r="AD67" s="20" t="s">
        <v>248</v>
      </c>
      <c r="AE67" s="20" t="s">
        <v>174</v>
      </c>
      <c r="AF67" s="20">
        <v>876</v>
      </c>
      <c r="AG67" s="20" t="s">
        <v>175</v>
      </c>
      <c r="AH67" s="24" t="s">
        <v>87</v>
      </c>
      <c r="AI67" s="20" t="s">
        <v>87</v>
      </c>
      <c r="AJ67" s="20">
        <v>1</v>
      </c>
      <c r="AK67" s="22">
        <v>65401000000</v>
      </c>
      <c r="AL67" s="20" t="s">
        <v>189</v>
      </c>
      <c r="AM67" s="48">
        <v>45655</v>
      </c>
      <c r="AN67" s="48">
        <v>45658</v>
      </c>
      <c r="AO67" s="48">
        <v>46022</v>
      </c>
      <c r="AP67" s="20">
        <v>2025</v>
      </c>
      <c r="AQ67" s="16"/>
      <c r="AR67" s="16"/>
      <c r="AS67" s="17"/>
      <c r="AT67" s="18"/>
      <c r="AU67" s="19"/>
      <c r="AV67" s="16"/>
      <c r="AW67" s="16"/>
      <c r="AX67" s="16"/>
      <c r="AY67" s="16"/>
      <c r="AZ67" s="23"/>
    </row>
    <row r="68" spans="1:52" s="32" customFormat="1" ht="171" customHeight="1" x14ac:dyDescent="0.25">
      <c r="A68" s="20">
        <v>7</v>
      </c>
      <c r="B68" s="21">
        <v>133</v>
      </c>
      <c r="C68" s="20" t="s">
        <v>79</v>
      </c>
      <c r="D68" s="20" t="s">
        <v>157</v>
      </c>
      <c r="E68" s="100" t="s">
        <v>92</v>
      </c>
      <c r="F68" s="20">
        <v>1</v>
      </c>
      <c r="G68" s="109" t="s">
        <v>202</v>
      </c>
      <c r="H68" s="110" t="s">
        <v>158</v>
      </c>
      <c r="I68" s="110" t="s">
        <v>159</v>
      </c>
      <c r="J68" s="109">
        <v>2</v>
      </c>
      <c r="K68" s="109"/>
      <c r="L68" s="109" t="s">
        <v>81</v>
      </c>
      <c r="M68" s="109" t="s">
        <v>160</v>
      </c>
      <c r="N68" s="109" t="s">
        <v>107</v>
      </c>
      <c r="O68" s="111">
        <f>77679.83-22548</f>
        <v>55131.83</v>
      </c>
      <c r="P68" s="111">
        <f>O68*1.2</f>
        <v>66158.195999999996</v>
      </c>
      <c r="Q68" s="111">
        <f t="shared" ref="Q68" si="17">P68</f>
        <v>66158.195999999996</v>
      </c>
      <c r="R68" s="111">
        <v>0</v>
      </c>
      <c r="S68" s="111">
        <v>0</v>
      </c>
      <c r="T68" s="111">
        <v>0</v>
      </c>
      <c r="U68" s="109" t="s">
        <v>173</v>
      </c>
      <c r="V68" s="109" t="s">
        <v>79</v>
      </c>
      <c r="W68" s="109" t="s">
        <v>167</v>
      </c>
      <c r="X68" s="112">
        <v>44940</v>
      </c>
      <c r="Y68" s="112">
        <v>44971</v>
      </c>
      <c r="Z68" s="20" t="s">
        <v>87</v>
      </c>
      <c r="AA68" s="23" t="s">
        <v>87</v>
      </c>
      <c r="AB68" s="24" t="s">
        <v>87</v>
      </c>
      <c r="AC68" s="20" t="s">
        <v>87</v>
      </c>
      <c r="AD68" s="109" t="s">
        <v>202</v>
      </c>
      <c r="AE68" s="20" t="s">
        <v>174</v>
      </c>
      <c r="AF68" s="20">
        <v>876</v>
      </c>
      <c r="AG68" s="20" t="s">
        <v>175</v>
      </c>
      <c r="AH68" s="24" t="s">
        <v>87</v>
      </c>
      <c r="AI68" s="20" t="s">
        <v>87</v>
      </c>
      <c r="AJ68" s="20">
        <v>1</v>
      </c>
      <c r="AK68" s="22">
        <v>65401000000</v>
      </c>
      <c r="AL68" s="20" t="s">
        <v>189</v>
      </c>
      <c r="AM68" s="112">
        <v>44986</v>
      </c>
      <c r="AN68" s="112">
        <v>44986</v>
      </c>
      <c r="AO68" s="112">
        <v>45291</v>
      </c>
      <c r="AP68" s="109">
        <v>2023</v>
      </c>
      <c r="AQ68" s="109"/>
      <c r="AR68" s="113" t="s">
        <v>229</v>
      </c>
      <c r="AS68" s="112" t="s">
        <v>230</v>
      </c>
      <c r="AT68" s="114" t="s">
        <v>231</v>
      </c>
      <c r="AU68" s="115">
        <v>2020</v>
      </c>
      <c r="AV68" s="109">
        <v>2022</v>
      </c>
      <c r="AW68" s="111">
        <f>P68</f>
        <v>66158.195999999996</v>
      </c>
      <c r="AX68" s="111">
        <f>AW68</f>
        <v>66158.195999999996</v>
      </c>
      <c r="AY68" s="16"/>
      <c r="AZ68" s="23"/>
    </row>
    <row r="69" spans="1:52" s="38" customFormat="1" ht="63" customHeight="1" x14ac:dyDescent="0.25">
      <c r="A69" s="33">
        <v>4</v>
      </c>
      <c r="B69" s="89">
        <v>134</v>
      </c>
      <c r="C69" s="20" t="s">
        <v>79</v>
      </c>
      <c r="D69" s="20" t="s">
        <v>121</v>
      </c>
      <c r="E69" s="20" t="s">
        <v>122</v>
      </c>
      <c r="F69" s="20">
        <v>1</v>
      </c>
      <c r="G69" s="85" t="s">
        <v>249</v>
      </c>
      <c r="H69" s="33" t="s">
        <v>133</v>
      </c>
      <c r="I69" s="33" t="s">
        <v>134</v>
      </c>
      <c r="J69" s="33">
        <v>2</v>
      </c>
      <c r="K69" s="33"/>
      <c r="L69" s="33" t="s">
        <v>81</v>
      </c>
      <c r="M69" s="33" t="s">
        <v>82</v>
      </c>
      <c r="N69" s="33" t="s">
        <v>84</v>
      </c>
      <c r="O69" s="86">
        <v>933.3</v>
      </c>
      <c r="P69" s="86">
        <v>1119.96</v>
      </c>
      <c r="Q69" s="86">
        <v>0</v>
      </c>
      <c r="R69" s="86">
        <v>1119.96</v>
      </c>
      <c r="S69" s="86">
        <v>0</v>
      </c>
      <c r="T69" s="86">
        <v>0</v>
      </c>
      <c r="U69" s="33" t="s">
        <v>169</v>
      </c>
      <c r="V69" s="33" t="s">
        <v>170</v>
      </c>
      <c r="W69" s="33" t="s">
        <v>167</v>
      </c>
      <c r="X69" s="34">
        <v>45474</v>
      </c>
      <c r="Y69" s="34">
        <v>45505</v>
      </c>
      <c r="Z69" s="33" t="s">
        <v>87</v>
      </c>
      <c r="AA69" s="33" t="s">
        <v>87</v>
      </c>
      <c r="AB69" s="88" t="s">
        <v>87</v>
      </c>
      <c r="AC69" s="88" t="s">
        <v>87</v>
      </c>
      <c r="AD69" s="85" t="s">
        <v>249</v>
      </c>
      <c r="AE69" s="20" t="s">
        <v>174</v>
      </c>
      <c r="AF69" s="20">
        <v>876</v>
      </c>
      <c r="AG69" s="20" t="s">
        <v>175</v>
      </c>
      <c r="AH69" s="24" t="s">
        <v>87</v>
      </c>
      <c r="AI69" s="20" t="s">
        <v>87</v>
      </c>
      <c r="AJ69" s="33">
        <v>1</v>
      </c>
      <c r="AK69" s="33">
        <v>65401000000</v>
      </c>
      <c r="AL69" s="33" t="s">
        <v>189</v>
      </c>
      <c r="AM69" s="34">
        <v>45516</v>
      </c>
      <c r="AN69" s="34">
        <v>45516</v>
      </c>
      <c r="AO69" s="34">
        <v>45657</v>
      </c>
      <c r="AP69" s="33">
        <v>2024</v>
      </c>
      <c r="AQ69" s="33"/>
      <c r="AR69" s="33"/>
      <c r="AS69" s="34"/>
      <c r="AT69" s="35"/>
      <c r="AU69" s="36"/>
      <c r="AV69" s="33"/>
      <c r="AW69" s="33"/>
      <c r="AX69" s="33"/>
      <c r="AY69" s="33"/>
      <c r="AZ69" s="37"/>
    </row>
    <row r="70" spans="1:52" s="38" customFormat="1" ht="63" customHeight="1" x14ac:dyDescent="0.25">
      <c r="A70" s="33">
        <v>4</v>
      </c>
      <c r="B70" s="89">
        <v>135</v>
      </c>
      <c r="C70" s="20" t="s">
        <v>79</v>
      </c>
      <c r="D70" s="20" t="s">
        <v>121</v>
      </c>
      <c r="E70" s="20" t="s">
        <v>122</v>
      </c>
      <c r="F70" s="20">
        <v>1</v>
      </c>
      <c r="G70" s="85" t="s">
        <v>250</v>
      </c>
      <c r="H70" s="33" t="s">
        <v>133</v>
      </c>
      <c r="I70" s="33" t="s">
        <v>134</v>
      </c>
      <c r="J70" s="33">
        <v>2</v>
      </c>
      <c r="K70" s="33"/>
      <c r="L70" s="33" t="s">
        <v>81</v>
      </c>
      <c r="M70" s="33" t="s">
        <v>82</v>
      </c>
      <c r="N70" s="33" t="s">
        <v>84</v>
      </c>
      <c r="O70" s="86">
        <v>4367.84</v>
      </c>
      <c r="P70" s="86">
        <v>5241.4080000000004</v>
      </c>
      <c r="Q70" s="86">
        <v>0</v>
      </c>
      <c r="R70" s="86">
        <v>5241.4080000000004</v>
      </c>
      <c r="S70" s="86">
        <v>0</v>
      </c>
      <c r="T70" s="86">
        <v>0</v>
      </c>
      <c r="U70" s="33" t="s">
        <v>169</v>
      </c>
      <c r="V70" s="33" t="s">
        <v>170</v>
      </c>
      <c r="W70" s="33" t="s">
        <v>167</v>
      </c>
      <c r="X70" s="34">
        <v>45397</v>
      </c>
      <c r="Y70" s="34">
        <v>45444</v>
      </c>
      <c r="Z70" s="33" t="s">
        <v>87</v>
      </c>
      <c r="AA70" s="33" t="s">
        <v>87</v>
      </c>
      <c r="AB70" s="88" t="s">
        <v>87</v>
      </c>
      <c r="AC70" s="88" t="s">
        <v>87</v>
      </c>
      <c r="AD70" s="85" t="s">
        <v>250</v>
      </c>
      <c r="AE70" s="20" t="s">
        <v>174</v>
      </c>
      <c r="AF70" s="20">
        <v>876</v>
      </c>
      <c r="AG70" s="20" t="s">
        <v>175</v>
      </c>
      <c r="AH70" s="24" t="s">
        <v>87</v>
      </c>
      <c r="AI70" s="20" t="s">
        <v>87</v>
      </c>
      <c r="AJ70" s="33">
        <v>1</v>
      </c>
      <c r="AK70" s="33">
        <v>65401000000</v>
      </c>
      <c r="AL70" s="33" t="s">
        <v>189</v>
      </c>
      <c r="AM70" s="34">
        <v>45456</v>
      </c>
      <c r="AN70" s="34">
        <v>45456</v>
      </c>
      <c r="AO70" s="34">
        <v>45657</v>
      </c>
      <c r="AP70" s="33">
        <v>2024</v>
      </c>
      <c r="AQ70" s="33"/>
      <c r="AR70" s="33"/>
      <c r="AS70" s="34"/>
      <c r="AT70" s="35"/>
      <c r="AU70" s="36"/>
      <c r="AV70" s="33"/>
      <c r="AW70" s="33"/>
      <c r="AX70" s="33"/>
      <c r="AY70" s="33"/>
      <c r="AZ70" s="37"/>
    </row>
    <row r="71" spans="1:52" s="38" customFormat="1" ht="63" customHeight="1" x14ac:dyDescent="0.25">
      <c r="A71" s="33">
        <v>4</v>
      </c>
      <c r="B71" s="89">
        <v>136</v>
      </c>
      <c r="C71" s="20" t="s">
        <v>79</v>
      </c>
      <c r="D71" s="20" t="s">
        <v>121</v>
      </c>
      <c r="E71" s="20" t="s">
        <v>122</v>
      </c>
      <c r="F71" s="20">
        <v>1</v>
      </c>
      <c r="G71" s="119" t="s">
        <v>251</v>
      </c>
      <c r="H71" s="69" t="s">
        <v>133</v>
      </c>
      <c r="I71" s="69" t="s">
        <v>134</v>
      </c>
      <c r="J71" s="69">
        <v>2</v>
      </c>
      <c r="K71" s="69"/>
      <c r="L71" s="33" t="s">
        <v>81</v>
      </c>
      <c r="M71" s="33" t="s">
        <v>82</v>
      </c>
      <c r="N71" s="33" t="s">
        <v>84</v>
      </c>
      <c r="O71" s="86">
        <v>3300</v>
      </c>
      <c r="P71" s="86">
        <v>3960</v>
      </c>
      <c r="Q71" s="86">
        <v>3960</v>
      </c>
      <c r="R71" s="86">
        <v>0</v>
      </c>
      <c r="S71" s="86">
        <v>0</v>
      </c>
      <c r="T71" s="86">
        <v>0</v>
      </c>
      <c r="U71" s="33" t="s">
        <v>169</v>
      </c>
      <c r="V71" s="33" t="s">
        <v>170</v>
      </c>
      <c r="W71" s="33" t="s">
        <v>167</v>
      </c>
      <c r="X71" s="34">
        <v>45017</v>
      </c>
      <c r="Y71" s="34">
        <v>45045</v>
      </c>
      <c r="Z71" s="33" t="s">
        <v>87</v>
      </c>
      <c r="AA71" s="33" t="s">
        <v>87</v>
      </c>
      <c r="AB71" s="88" t="s">
        <v>87</v>
      </c>
      <c r="AC71" s="88" t="s">
        <v>87</v>
      </c>
      <c r="AD71" s="85" t="s">
        <v>251</v>
      </c>
      <c r="AE71" s="20" t="s">
        <v>174</v>
      </c>
      <c r="AF71" s="20">
        <v>876</v>
      </c>
      <c r="AG71" s="20" t="s">
        <v>175</v>
      </c>
      <c r="AH71" s="24" t="s">
        <v>87</v>
      </c>
      <c r="AI71" s="20" t="s">
        <v>87</v>
      </c>
      <c r="AJ71" s="33">
        <v>1</v>
      </c>
      <c r="AK71" s="33" t="s">
        <v>217</v>
      </c>
      <c r="AL71" s="33" t="s">
        <v>189</v>
      </c>
      <c r="AM71" s="34">
        <v>45059</v>
      </c>
      <c r="AN71" s="34">
        <v>45077</v>
      </c>
      <c r="AO71" s="34">
        <v>45291</v>
      </c>
      <c r="AP71" s="33">
        <v>2023</v>
      </c>
      <c r="AQ71" s="33"/>
      <c r="AR71" s="33"/>
      <c r="AS71" s="34"/>
      <c r="AT71" s="35"/>
      <c r="AU71" s="36"/>
      <c r="AV71" s="33"/>
      <c r="AW71" s="33"/>
      <c r="AX71" s="33"/>
      <c r="AY71" s="33"/>
      <c r="AZ71" s="37"/>
    </row>
    <row r="72" spans="1:52" s="38" customFormat="1" ht="63" customHeight="1" x14ac:dyDescent="0.25">
      <c r="A72" s="33">
        <v>4</v>
      </c>
      <c r="B72" s="89">
        <v>137</v>
      </c>
      <c r="C72" s="20" t="s">
        <v>79</v>
      </c>
      <c r="D72" s="20" t="s">
        <v>121</v>
      </c>
      <c r="E72" s="20" t="s">
        <v>122</v>
      </c>
      <c r="F72" s="20">
        <v>1</v>
      </c>
      <c r="G72" s="119" t="s">
        <v>252</v>
      </c>
      <c r="H72" s="69" t="s">
        <v>133</v>
      </c>
      <c r="I72" s="69" t="s">
        <v>134</v>
      </c>
      <c r="J72" s="69">
        <v>2</v>
      </c>
      <c r="K72" s="69"/>
      <c r="L72" s="33" t="s">
        <v>81</v>
      </c>
      <c r="M72" s="33" t="s">
        <v>82</v>
      </c>
      <c r="N72" s="33" t="s">
        <v>84</v>
      </c>
      <c r="O72" s="86">
        <v>3300</v>
      </c>
      <c r="P72" s="86">
        <v>3960</v>
      </c>
      <c r="Q72" s="86">
        <v>3960</v>
      </c>
      <c r="R72" s="86">
        <v>0</v>
      </c>
      <c r="S72" s="86">
        <v>0</v>
      </c>
      <c r="T72" s="86">
        <v>0</v>
      </c>
      <c r="U72" s="33" t="s">
        <v>169</v>
      </c>
      <c r="V72" s="33" t="s">
        <v>170</v>
      </c>
      <c r="W72" s="33" t="s">
        <v>167</v>
      </c>
      <c r="X72" s="34">
        <v>45383</v>
      </c>
      <c r="Y72" s="34">
        <v>45411</v>
      </c>
      <c r="Z72" s="33" t="s">
        <v>87</v>
      </c>
      <c r="AA72" s="33" t="s">
        <v>87</v>
      </c>
      <c r="AB72" s="88" t="s">
        <v>87</v>
      </c>
      <c r="AC72" s="88" t="s">
        <v>87</v>
      </c>
      <c r="AD72" s="85" t="s">
        <v>252</v>
      </c>
      <c r="AE72" s="20" t="s">
        <v>174</v>
      </c>
      <c r="AF72" s="20">
        <v>876</v>
      </c>
      <c r="AG72" s="20" t="s">
        <v>175</v>
      </c>
      <c r="AH72" s="24" t="s">
        <v>87</v>
      </c>
      <c r="AI72" s="20" t="s">
        <v>87</v>
      </c>
      <c r="AJ72" s="33">
        <v>1</v>
      </c>
      <c r="AK72" s="33" t="s">
        <v>217</v>
      </c>
      <c r="AL72" s="33" t="s">
        <v>189</v>
      </c>
      <c r="AM72" s="34">
        <v>45425</v>
      </c>
      <c r="AN72" s="34">
        <v>45443</v>
      </c>
      <c r="AO72" s="34">
        <v>45657</v>
      </c>
      <c r="AP72" s="33">
        <v>2024</v>
      </c>
      <c r="AQ72" s="33"/>
      <c r="AR72" s="33"/>
      <c r="AS72" s="34"/>
      <c r="AT72" s="35"/>
      <c r="AU72" s="36"/>
      <c r="AV72" s="33"/>
      <c r="AW72" s="33"/>
      <c r="AX72" s="33"/>
      <c r="AY72" s="33"/>
      <c r="AZ72" s="37"/>
    </row>
    <row r="73" spans="1:52" s="32" customFormat="1" ht="107.25" customHeight="1" x14ac:dyDescent="0.25">
      <c r="A73" s="20">
        <v>7</v>
      </c>
      <c r="B73" s="21">
        <v>138</v>
      </c>
      <c r="C73" s="109" t="s">
        <v>79</v>
      </c>
      <c r="D73" s="109" t="s">
        <v>157</v>
      </c>
      <c r="E73" s="109" t="s">
        <v>85</v>
      </c>
      <c r="F73" s="109">
        <v>1</v>
      </c>
      <c r="G73" s="109" t="s">
        <v>253</v>
      </c>
      <c r="H73" s="110" t="s">
        <v>161</v>
      </c>
      <c r="I73" s="110" t="s">
        <v>161</v>
      </c>
      <c r="J73" s="109">
        <v>2</v>
      </c>
      <c r="K73" s="109"/>
      <c r="L73" s="109" t="s">
        <v>81</v>
      </c>
      <c r="M73" s="109" t="s">
        <v>160</v>
      </c>
      <c r="N73" s="109" t="s">
        <v>107</v>
      </c>
      <c r="O73" s="111">
        <v>81251.744999999995</v>
      </c>
      <c r="P73" s="111">
        <v>97502.093999999997</v>
      </c>
      <c r="Q73" s="111">
        <v>97502.093999999997</v>
      </c>
      <c r="R73" s="111">
        <v>0</v>
      </c>
      <c r="S73" s="111">
        <v>0</v>
      </c>
      <c r="T73" s="111">
        <v>0</v>
      </c>
      <c r="U73" s="109" t="s">
        <v>173</v>
      </c>
      <c r="V73" s="109" t="s">
        <v>79</v>
      </c>
      <c r="W73" s="109" t="s">
        <v>167</v>
      </c>
      <c r="X73" s="112">
        <v>44950</v>
      </c>
      <c r="Y73" s="112">
        <v>44978</v>
      </c>
      <c r="Z73" s="20" t="s">
        <v>87</v>
      </c>
      <c r="AA73" s="23" t="s">
        <v>87</v>
      </c>
      <c r="AB73" s="24" t="s">
        <v>87</v>
      </c>
      <c r="AC73" s="20" t="s">
        <v>87</v>
      </c>
      <c r="AD73" s="109" t="s">
        <v>253</v>
      </c>
      <c r="AE73" s="20" t="s">
        <v>174</v>
      </c>
      <c r="AF73" s="20">
        <v>876</v>
      </c>
      <c r="AG73" s="20" t="s">
        <v>175</v>
      </c>
      <c r="AH73" s="24" t="s">
        <v>87</v>
      </c>
      <c r="AI73" s="20" t="s">
        <v>87</v>
      </c>
      <c r="AJ73" s="20">
        <v>1</v>
      </c>
      <c r="AK73" s="22">
        <v>65401000000</v>
      </c>
      <c r="AL73" s="20" t="s">
        <v>189</v>
      </c>
      <c r="AM73" s="112">
        <v>44986</v>
      </c>
      <c r="AN73" s="112">
        <v>44986</v>
      </c>
      <c r="AO73" s="112">
        <v>45291</v>
      </c>
      <c r="AP73" s="109">
        <v>2023</v>
      </c>
      <c r="AQ73" s="109"/>
      <c r="AR73" s="113" t="s">
        <v>229</v>
      </c>
      <c r="AS73" s="112" t="s">
        <v>230</v>
      </c>
      <c r="AT73" s="114" t="s">
        <v>231</v>
      </c>
      <c r="AU73" s="115">
        <v>2020</v>
      </c>
      <c r="AV73" s="109">
        <v>2022</v>
      </c>
      <c r="AW73" s="111">
        <v>97502.093999999997</v>
      </c>
      <c r="AX73" s="111">
        <v>97502.093999999997</v>
      </c>
      <c r="AY73" s="16"/>
      <c r="AZ73" s="23"/>
    </row>
    <row r="74" spans="1:52" s="32" customFormat="1" ht="107.25" customHeight="1" x14ac:dyDescent="0.25">
      <c r="A74" s="20">
        <v>7</v>
      </c>
      <c r="B74" s="21">
        <v>139</v>
      </c>
      <c r="C74" s="109" t="s">
        <v>79</v>
      </c>
      <c r="D74" s="109" t="s">
        <v>157</v>
      </c>
      <c r="E74" s="109" t="s">
        <v>85</v>
      </c>
      <c r="F74" s="109">
        <v>1</v>
      </c>
      <c r="G74" s="109" t="s">
        <v>254</v>
      </c>
      <c r="H74" s="110" t="s">
        <v>161</v>
      </c>
      <c r="I74" s="110" t="s">
        <v>161</v>
      </c>
      <c r="J74" s="109">
        <v>2</v>
      </c>
      <c r="K74" s="109"/>
      <c r="L74" s="109" t="s">
        <v>81</v>
      </c>
      <c r="M74" s="109" t="s">
        <v>160</v>
      </c>
      <c r="N74" s="109" t="s">
        <v>107</v>
      </c>
      <c r="O74" s="111">
        <v>81251.744999999995</v>
      </c>
      <c r="P74" s="111">
        <v>97502.093999999997</v>
      </c>
      <c r="Q74" s="111">
        <v>97502.093999999997</v>
      </c>
      <c r="R74" s="111">
        <v>0</v>
      </c>
      <c r="S74" s="111">
        <v>0</v>
      </c>
      <c r="T74" s="111">
        <v>0</v>
      </c>
      <c r="U74" s="109" t="s">
        <v>173</v>
      </c>
      <c r="V74" s="109" t="s">
        <v>79</v>
      </c>
      <c r="W74" s="109" t="s">
        <v>167</v>
      </c>
      <c r="X74" s="112">
        <v>45315</v>
      </c>
      <c r="Y74" s="112">
        <v>45343</v>
      </c>
      <c r="Z74" s="20" t="s">
        <v>87</v>
      </c>
      <c r="AA74" s="23" t="s">
        <v>87</v>
      </c>
      <c r="AB74" s="24" t="s">
        <v>87</v>
      </c>
      <c r="AC74" s="20" t="s">
        <v>87</v>
      </c>
      <c r="AD74" s="109" t="s">
        <v>254</v>
      </c>
      <c r="AE74" s="20" t="s">
        <v>174</v>
      </c>
      <c r="AF74" s="20">
        <v>876</v>
      </c>
      <c r="AG74" s="20" t="s">
        <v>175</v>
      </c>
      <c r="AH74" s="24" t="s">
        <v>87</v>
      </c>
      <c r="AI74" s="20" t="s">
        <v>87</v>
      </c>
      <c r="AJ74" s="20">
        <v>1</v>
      </c>
      <c r="AK74" s="22">
        <v>65401000000</v>
      </c>
      <c r="AL74" s="20" t="s">
        <v>189</v>
      </c>
      <c r="AM74" s="112">
        <v>45352</v>
      </c>
      <c r="AN74" s="112">
        <v>45352</v>
      </c>
      <c r="AO74" s="112">
        <v>45657</v>
      </c>
      <c r="AP74" s="109">
        <v>2024</v>
      </c>
      <c r="AQ74" s="109"/>
      <c r="AR74" s="113" t="s">
        <v>229</v>
      </c>
      <c r="AS74" s="112" t="s">
        <v>230</v>
      </c>
      <c r="AT74" s="114" t="s">
        <v>231</v>
      </c>
      <c r="AU74" s="115">
        <v>2020</v>
      </c>
      <c r="AV74" s="109">
        <v>2022</v>
      </c>
      <c r="AW74" s="111">
        <v>97502.093999999997</v>
      </c>
      <c r="AX74" s="111">
        <v>97502.093999999997</v>
      </c>
      <c r="AY74" s="16"/>
      <c r="AZ74" s="23"/>
    </row>
    <row r="75" spans="1:52" s="38" customFormat="1" ht="63" customHeight="1" x14ac:dyDescent="0.25">
      <c r="A75" s="33">
        <v>4</v>
      </c>
      <c r="B75" s="89">
        <v>140</v>
      </c>
      <c r="C75" s="20" t="s">
        <v>79</v>
      </c>
      <c r="D75" s="20" t="s">
        <v>121</v>
      </c>
      <c r="E75" s="20" t="s">
        <v>122</v>
      </c>
      <c r="F75" s="20">
        <v>1</v>
      </c>
      <c r="G75" s="85" t="s">
        <v>255</v>
      </c>
      <c r="H75" s="33" t="s">
        <v>133</v>
      </c>
      <c r="I75" s="33" t="s">
        <v>134</v>
      </c>
      <c r="J75" s="33">
        <v>2</v>
      </c>
      <c r="K75" s="33"/>
      <c r="L75" s="33" t="s">
        <v>81</v>
      </c>
      <c r="M75" s="33" t="s">
        <v>82</v>
      </c>
      <c r="N75" s="33" t="s">
        <v>84</v>
      </c>
      <c r="O75" s="86">
        <v>2000</v>
      </c>
      <c r="P75" s="86">
        <v>2400</v>
      </c>
      <c r="Q75" s="86">
        <v>0</v>
      </c>
      <c r="R75" s="86">
        <v>2400</v>
      </c>
      <c r="S75" s="86">
        <v>0</v>
      </c>
      <c r="T75" s="86">
        <v>0</v>
      </c>
      <c r="U75" s="33" t="s">
        <v>169</v>
      </c>
      <c r="V75" s="33" t="s">
        <v>170</v>
      </c>
      <c r="W75" s="33" t="s">
        <v>167</v>
      </c>
      <c r="X75" s="34">
        <v>45323</v>
      </c>
      <c r="Y75" s="34">
        <v>45348</v>
      </c>
      <c r="Z75" s="33" t="s">
        <v>87</v>
      </c>
      <c r="AA75" s="33" t="s">
        <v>87</v>
      </c>
      <c r="AB75" s="88" t="s">
        <v>87</v>
      </c>
      <c r="AC75" s="88" t="s">
        <v>87</v>
      </c>
      <c r="AD75" s="85" t="s">
        <v>255</v>
      </c>
      <c r="AE75" s="20" t="s">
        <v>174</v>
      </c>
      <c r="AF75" s="20">
        <v>876</v>
      </c>
      <c r="AG75" s="20" t="s">
        <v>175</v>
      </c>
      <c r="AH75" s="24" t="s">
        <v>87</v>
      </c>
      <c r="AI75" s="20" t="s">
        <v>87</v>
      </c>
      <c r="AJ75" s="33">
        <v>1</v>
      </c>
      <c r="AK75" s="33" t="s">
        <v>217</v>
      </c>
      <c r="AL75" s="33" t="s">
        <v>189</v>
      </c>
      <c r="AM75" s="34">
        <v>45364</v>
      </c>
      <c r="AN75" s="34">
        <v>45412</v>
      </c>
      <c r="AO75" s="34">
        <v>45657</v>
      </c>
      <c r="AP75" s="33">
        <v>2024</v>
      </c>
      <c r="AQ75" s="33"/>
      <c r="AR75" s="33"/>
      <c r="AS75" s="34"/>
      <c r="AT75" s="35"/>
      <c r="AU75" s="36"/>
      <c r="AV75" s="33"/>
      <c r="AW75" s="33"/>
      <c r="AX75" s="33"/>
      <c r="AY75" s="33"/>
      <c r="AZ75" s="37"/>
    </row>
    <row r="76" spans="1:52" s="38" customFormat="1" ht="47.25" customHeight="1" x14ac:dyDescent="0.25">
      <c r="A76" s="33">
        <v>4</v>
      </c>
      <c r="B76" s="89">
        <v>141</v>
      </c>
      <c r="C76" s="20" t="s">
        <v>79</v>
      </c>
      <c r="D76" s="20" t="s">
        <v>121</v>
      </c>
      <c r="E76" s="20" t="s">
        <v>122</v>
      </c>
      <c r="F76" s="20">
        <v>1</v>
      </c>
      <c r="G76" s="85" t="s">
        <v>256</v>
      </c>
      <c r="H76" s="33" t="s">
        <v>133</v>
      </c>
      <c r="I76" s="33" t="s">
        <v>134</v>
      </c>
      <c r="J76" s="33">
        <v>2</v>
      </c>
      <c r="K76" s="33"/>
      <c r="L76" s="33" t="s">
        <v>81</v>
      </c>
      <c r="M76" s="33" t="s">
        <v>82</v>
      </c>
      <c r="N76" s="33" t="s">
        <v>84</v>
      </c>
      <c r="O76" s="86">
        <f>3000+6723</f>
        <v>9723</v>
      </c>
      <c r="P76" s="86">
        <f>O76*1.2</f>
        <v>11667.6</v>
      </c>
      <c r="Q76" s="86">
        <f>P76</f>
        <v>11667.6</v>
      </c>
      <c r="R76" s="86">
        <v>0</v>
      </c>
      <c r="S76" s="86">
        <v>0</v>
      </c>
      <c r="T76" s="86">
        <v>0</v>
      </c>
      <c r="U76" s="33" t="s">
        <v>169</v>
      </c>
      <c r="V76" s="33" t="s">
        <v>170</v>
      </c>
      <c r="W76" s="33" t="s">
        <v>167</v>
      </c>
      <c r="X76" s="34">
        <v>45107</v>
      </c>
      <c r="Y76" s="34">
        <v>45152</v>
      </c>
      <c r="Z76" s="33" t="s">
        <v>87</v>
      </c>
      <c r="AA76" s="33" t="s">
        <v>87</v>
      </c>
      <c r="AB76" s="88" t="s">
        <v>87</v>
      </c>
      <c r="AC76" s="88" t="s">
        <v>87</v>
      </c>
      <c r="AD76" s="85" t="s">
        <v>256</v>
      </c>
      <c r="AE76" s="20" t="s">
        <v>174</v>
      </c>
      <c r="AF76" s="20">
        <v>876</v>
      </c>
      <c r="AG76" s="20" t="s">
        <v>175</v>
      </c>
      <c r="AH76" s="24" t="s">
        <v>87</v>
      </c>
      <c r="AI76" s="20" t="s">
        <v>87</v>
      </c>
      <c r="AJ76" s="33">
        <v>1</v>
      </c>
      <c r="AK76" s="33">
        <v>65401000000</v>
      </c>
      <c r="AL76" s="33" t="s">
        <v>189</v>
      </c>
      <c r="AM76" s="34">
        <v>45162</v>
      </c>
      <c r="AN76" s="34">
        <v>45162</v>
      </c>
      <c r="AO76" s="34">
        <v>45291</v>
      </c>
      <c r="AP76" s="33">
        <v>2023</v>
      </c>
      <c r="AQ76" s="33"/>
      <c r="AR76" s="33"/>
      <c r="AS76" s="34"/>
      <c r="AT76" s="35"/>
      <c r="AU76" s="36"/>
      <c r="AV76" s="33"/>
      <c r="AW76" s="33"/>
      <c r="AX76" s="33"/>
      <c r="AY76" s="33"/>
      <c r="AZ76" s="37"/>
    </row>
    <row r="77" spans="1:52" s="38" customFormat="1" ht="47.25" customHeight="1" x14ac:dyDescent="0.25">
      <c r="A77" s="33">
        <v>4</v>
      </c>
      <c r="B77" s="89">
        <v>142</v>
      </c>
      <c r="C77" s="20" t="s">
        <v>79</v>
      </c>
      <c r="D77" s="20" t="s">
        <v>121</v>
      </c>
      <c r="E77" s="20" t="s">
        <v>122</v>
      </c>
      <c r="F77" s="20">
        <v>1</v>
      </c>
      <c r="G77" s="85" t="s">
        <v>257</v>
      </c>
      <c r="H77" s="33" t="s">
        <v>133</v>
      </c>
      <c r="I77" s="33" t="s">
        <v>134</v>
      </c>
      <c r="J77" s="33">
        <v>2</v>
      </c>
      <c r="K77" s="33"/>
      <c r="L77" s="33" t="s">
        <v>81</v>
      </c>
      <c r="M77" s="33" t="s">
        <v>82</v>
      </c>
      <c r="N77" s="33" t="s">
        <v>84</v>
      </c>
      <c r="O77" s="86">
        <f>3000+6723</f>
        <v>9723</v>
      </c>
      <c r="P77" s="86">
        <f>O77*1.2</f>
        <v>11667.6</v>
      </c>
      <c r="Q77" s="86">
        <f>P77</f>
        <v>11667.6</v>
      </c>
      <c r="R77" s="86">
        <v>0</v>
      </c>
      <c r="S77" s="86">
        <v>0</v>
      </c>
      <c r="T77" s="86">
        <v>0</v>
      </c>
      <c r="U77" s="33" t="s">
        <v>169</v>
      </c>
      <c r="V77" s="33" t="s">
        <v>170</v>
      </c>
      <c r="W77" s="33" t="s">
        <v>167</v>
      </c>
      <c r="X77" s="34">
        <v>45473</v>
      </c>
      <c r="Y77" s="34">
        <v>45518</v>
      </c>
      <c r="Z77" s="33" t="s">
        <v>87</v>
      </c>
      <c r="AA77" s="33" t="s">
        <v>87</v>
      </c>
      <c r="AB77" s="88" t="s">
        <v>87</v>
      </c>
      <c r="AC77" s="88" t="s">
        <v>87</v>
      </c>
      <c r="AD77" s="85" t="s">
        <v>256</v>
      </c>
      <c r="AE77" s="20" t="s">
        <v>174</v>
      </c>
      <c r="AF77" s="20">
        <v>876</v>
      </c>
      <c r="AG77" s="20" t="s">
        <v>175</v>
      </c>
      <c r="AH77" s="24" t="s">
        <v>87</v>
      </c>
      <c r="AI77" s="20" t="s">
        <v>87</v>
      </c>
      <c r="AJ77" s="33">
        <v>1</v>
      </c>
      <c r="AK77" s="33">
        <v>65401000000</v>
      </c>
      <c r="AL77" s="33" t="s">
        <v>189</v>
      </c>
      <c r="AM77" s="34">
        <v>45528</v>
      </c>
      <c r="AN77" s="34">
        <v>45528</v>
      </c>
      <c r="AO77" s="34">
        <v>45657</v>
      </c>
      <c r="AP77" s="33">
        <v>2024</v>
      </c>
      <c r="AQ77" s="33"/>
      <c r="AR77" s="33"/>
      <c r="AS77" s="34"/>
      <c r="AT77" s="35"/>
      <c r="AU77" s="36"/>
      <c r="AV77" s="33"/>
      <c r="AW77" s="33"/>
      <c r="AX77" s="33"/>
      <c r="AY77" s="33"/>
      <c r="AZ77" s="37"/>
    </row>
    <row r="78" spans="1:52" s="132" customFormat="1" ht="56.25" customHeight="1" x14ac:dyDescent="0.25">
      <c r="A78" s="121">
        <v>4</v>
      </c>
      <c r="B78" s="122">
        <v>146</v>
      </c>
      <c r="C78" s="121" t="s">
        <v>79</v>
      </c>
      <c r="D78" s="123" t="s">
        <v>121</v>
      </c>
      <c r="E78" s="123" t="s">
        <v>122</v>
      </c>
      <c r="F78" s="121" t="s">
        <v>260</v>
      </c>
      <c r="G78" s="124" t="s">
        <v>263</v>
      </c>
      <c r="H78" s="123" t="s">
        <v>261</v>
      </c>
      <c r="I78" s="123" t="s">
        <v>262</v>
      </c>
      <c r="J78" s="121">
        <v>1</v>
      </c>
      <c r="K78" s="121"/>
      <c r="L78" s="127" t="s">
        <v>81</v>
      </c>
      <c r="M78" s="124" t="s">
        <v>82</v>
      </c>
      <c r="N78" s="124" t="s">
        <v>84</v>
      </c>
      <c r="O78" s="133">
        <v>5534.99964</v>
      </c>
      <c r="P78" s="133">
        <v>6641.9995699999999</v>
      </c>
      <c r="Q78" s="125">
        <v>1660.5</v>
      </c>
      <c r="R78" s="125">
        <v>1660.5</v>
      </c>
      <c r="S78" s="125">
        <v>1660.5</v>
      </c>
      <c r="T78" s="125">
        <v>1660.5</v>
      </c>
      <c r="U78" s="121" t="s">
        <v>166</v>
      </c>
      <c r="V78" s="121" t="s">
        <v>170</v>
      </c>
      <c r="W78" s="121" t="s">
        <v>167</v>
      </c>
      <c r="X78" s="126">
        <v>44666</v>
      </c>
      <c r="Y78" s="126">
        <v>44701</v>
      </c>
      <c r="Z78" s="127" t="s">
        <v>87</v>
      </c>
      <c r="AA78" s="127" t="s">
        <v>87</v>
      </c>
      <c r="AB78" s="128" t="s">
        <v>87</v>
      </c>
      <c r="AC78" s="128" t="s">
        <v>87</v>
      </c>
      <c r="AD78" s="124" t="s">
        <v>263</v>
      </c>
      <c r="AE78" s="129" t="s">
        <v>174</v>
      </c>
      <c r="AF78" s="129">
        <v>876</v>
      </c>
      <c r="AG78" s="129" t="s">
        <v>175</v>
      </c>
      <c r="AH78" s="130" t="s">
        <v>87</v>
      </c>
      <c r="AI78" s="129" t="s">
        <v>87</v>
      </c>
      <c r="AJ78" s="127">
        <v>1</v>
      </c>
      <c r="AK78" s="127">
        <v>65401000000</v>
      </c>
      <c r="AL78" s="127" t="s">
        <v>189</v>
      </c>
      <c r="AM78" s="131">
        <v>44712</v>
      </c>
      <c r="AN78" s="131">
        <v>44712</v>
      </c>
      <c r="AO78" s="131">
        <v>44712</v>
      </c>
      <c r="AP78" s="121" t="s">
        <v>207</v>
      </c>
      <c r="AQ78" s="121"/>
      <c r="AR78" s="121"/>
      <c r="AS78" s="121"/>
      <c r="AT78" s="121"/>
      <c r="AU78" s="121"/>
      <c r="AV78" s="121"/>
      <c r="AW78" s="121"/>
      <c r="AX78" s="121"/>
      <c r="AY78" s="121"/>
      <c r="AZ78" s="121" t="s">
        <v>290</v>
      </c>
    </row>
    <row r="79" spans="1:52" s="137" customFormat="1" ht="63" x14ac:dyDescent="0.25">
      <c r="A79" s="121">
        <v>4</v>
      </c>
      <c r="B79" s="122">
        <v>147</v>
      </c>
      <c r="C79" s="121" t="s">
        <v>79</v>
      </c>
      <c r="D79" s="123" t="s">
        <v>121</v>
      </c>
      <c r="E79" s="123" t="s">
        <v>122</v>
      </c>
      <c r="F79" s="121" t="s">
        <v>260</v>
      </c>
      <c r="G79" s="124" t="s">
        <v>267</v>
      </c>
      <c r="H79" s="134" t="s">
        <v>123</v>
      </c>
      <c r="I79" s="134" t="s">
        <v>124</v>
      </c>
      <c r="J79" s="121">
        <v>1</v>
      </c>
      <c r="K79" s="121"/>
      <c r="L79" s="127" t="s">
        <v>81</v>
      </c>
      <c r="M79" s="124" t="s">
        <v>82</v>
      </c>
      <c r="N79" s="124" t="s">
        <v>84</v>
      </c>
      <c r="O79" s="133">
        <f>P79/1.2</f>
        <v>2666</v>
      </c>
      <c r="P79" s="133">
        <v>3199.2</v>
      </c>
      <c r="Q79" s="125">
        <v>2932.6</v>
      </c>
      <c r="R79" s="125">
        <v>266.60000000000002</v>
      </c>
      <c r="S79" s="125">
        <v>0</v>
      </c>
      <c r="T79" s="125">
        <v>0</v>
      </c>
      <c r="U79" s="121" t="s">
        <v>164</v>
      </c>
      <c r="V79" s="121" t="s">
        <v>79</v>
      </c>
      <c r="W79" s="121" t="s">
        <v>165</v>
      </c>
      <c r="X79" s="126">
        <v>44599</v>
      </c>
      <c r="Y79" s="126">
        <v>44599</v>
      </c>
      <c r="Z79" s="127" t="s">
        <v>266</v>
      </c>
      <c r="AA79" s="135" t="s">
        <v>265</v>
      </c>
      <c r="AB79" s="136">
        <v>7713076301</v>
      </c>
      <c r="AC79" s="136">
        <v>997750001</v>
      </c>
      <c r="AD79" s="124" t="s">
        <v>267</v>
      </c>
      <c r="AE79" s="129" t="s">
        <v>174</v>
      </c>
      <c r="AF79" s="129">
        <v>876</v>
      </c>
      <c r="AG79" s="129" t="s">
        <v>175</v>
      </c>
      <c r="AH79" s="130" t="s">
        <v>87</v>
      </c>
      <c r="AI79" s="129" t="s">
        <v>87</v>
      </c>
      <c r="AJ79" s="127">
        <v>1</v>
      </c>
      <c r="AK79" s="127">
        <v>65401000000</v>
      </c>
      <c r="AL79" s="127" t="s">
        <v>189</v>
      </c>
      <c r="AM79" s="131">
        <v>44602</v>
      </c>
      <c r="AN79" s="131">
        <v>44602</v>
      </c>
      <c r="AO79" s="131">
        <v>44966</v>
      </c>
      <c r="AP79" s="121" t="s">
        <v>194</v>
      </c>
      <c r="AQ79" s="121"/>
      <c r="AR79" s="121"/>
      <c r="AS79" s="121"/>
      <c r="AT79" s="121"/>
      <c r="AU79" s="121"/>
      <c r="AV79" s="121"/>
      <c r="AW79" s="121"/>
      <c r="AX79" s="121"/>
      <c r="AY79" s="121"/>
      <c r="AZ79" s="121" t="s">
        <v>264</v>
      </c>
    </row>
    <row r="80" spans="1:52" s="137" customFormat="1" ht="47.25" x14ac:dyDescent="0.25">
      <c r="A80" s="121">
        <v>4</v>
      </c>
      <c r="B80" s="122">
        <v>148</v>
      </c>
      <c r="C80" s="121" t="s">
        <v>79</v>
      </c>
      <c r="D80" s="123" t="s">
        <v>121</v>
      </c>
      <c r="E80" s="123" t="s">
        <v>122</v>
      </c>
      <c r="F80" s="121" t="s">
        <v>260</v>
      </c>
      <c r="G80" s="124" t="s">
        <v>269</v>
      </c>
      <c r="H80" s="134" t="s">
        <v>125</v>
      </c>
      <c r="I80" s="134" t="s">
        <v>126</v>
      </c>
      <c r="J80" s="121">
        <v>1</v>
      </c>
      <c r="K80" s="121"/>
      <c r="L80" s="127" t="s">
        <v>81</v>
      </c>
      <c r="M80" s="124" t="s">
        <v>82</v>
      </c>
      <c r="N80" s="124" t="s">
        <v>84</v>
      </c>
      <c r="O80" s="133">
        <v>6457.38</v>
      </c>
      <c r="P80" s="133">
        <v>6457.38</v>
      </c>
      <c r="Q80" s="125">
        <v>6457.38</v>
      </c>
      <c r="R80" s="125">
        <v>0</v>
      </c>
      <c r="S80" s="125">
        <v>0</v>
      </c>
      <c r="T80" s="125">
        <v>0</v>
      </c>
      <c r="U80" s="121" t="s">
        <v>164</v>
      </c>
      <c r="V80" s="121" t="s">
        <v>79</v>
      </c>
      <c r="W80" s="121" t="s">
        <v>165</v>
      </c>
      <c r="X80" s="126">
        <v>44910</v>
      </c>
      <c r="Y80" s="126">
        <v>44910</v>
      </c>
      <c r="Z80" s="127" t="s">
        <v>266</v>
      </c>
      <c r="AA80" s="140" t="s">
        <v>270</v>
      </c>
      <c r="AB80" s="140">
        <v>6659193965</v>
      </c>
      <c r="AC80" s="140">
        <v>667801001</v>
      </c>
      <c r="AD80" s="124" t="s">
        <v>269</v>
      </c>
      <c r="AE80" s="129" t="s">
        <v>174</v>
      </c>
      <c r="AF80" s="129">
        <v>876</v>
      </c>
      <c r="AG80" s="129" t="s">
        <v>175</v>
      </c>
      <c r="AH80" s="130" t="s">
        <v>87</v>
      </c>
      <c r="AI80" s="129" t="s">
        <v>87</v>
      </c>
      <c r="AJ80" s="127">
        <v>1</v>
      </c>
      <c r="AK80" s="127">
        <v>65401000000</v>
      </c>
      <c r="AL80" s="127" t="s">
        <v>189</v>
      </c>
      <c r="AM80" s="131">
        <v>44920</v>
      </c>
      <c r="AN80" s="131">
        <v>44927</v>
      </c>
      <c r="AO80" s="131">
        <v>45291</v>
      </c>
      <c r="AP80" s="121">
        <v>2023</v>
      </c>
      <c r="AQ80" s="121"/>
      <c r="AR80" s="121"/>
      <c r="AS80" s="121"/>
      <c r="AT80" s="121"/>
      <c r="AU80" s="121"/>
      <c r="AV80" s="121"/>
      <c r="AW80" s="121"/>
      <c r="AX80" s="121"/>
      <c r="AY80" s="121"/>
      <c r="AZ80" s="121" t="s">
        <v>268</v>
      </c>
    </row>
    <row r="81" spans="1:82" s="137" customFormat="1" ht="126" x14ac:dyDescent="0.25">
      <c r="A81" s="121">
        <v>4</v>
      </c>
      <c r="B81" s="122">
        <v>149</v>
      </c>
      <c r="C81" s="121" t="s">
        <v>79</v>
      </c>
      <c r="D81" s="123" t="s">
        <v>121</v>
      </c>
      <c r="E81" s="123" t="s">
        <v>122</v>
      </c>
      <c r="F81" s="121" t="s">
        <v>260</v>
      </c>
      <c r="G81" s="124" t="s">
        <v>274</v>
      </c>
      <c r="H81" s="127" t="s">
        <v>125</v>
      </c>
      <c r="I81" s="127" t="s">
        <v>126</v>
      </c>
      <c r="J81" s="121">
        <v>1</v>
      </c>
      <c r="K81" s="121"/>
      <c r="L81" s="127" t="s">
        <v>81</v>
      </c>
      <c r="M81" s="124" t="s">
        <v>82</v>
      </c>
      <c r="N81" s="124" t="s">
        <v>84</v>
      </c>
      <c r="O81" s="133">
        <v>7560</v>
      </c>
      <c r="P81" s="133">
        <v>7560</v>
      </c>
      <c r="Q81" s="125">
        <v>2100</v>
      </c>
      <c r="R81" s="125">
        <v>2520</v>
      </c>
      <c r="S81" s="125">
        <v>2520</v>
      </c>
      <c r="T81" s="125">
        <v>420</v>
      </c>
      <c r="U81" s="121" t="s">
        <v>164</v>
      </c>
      <c r="V81" s="121" t="s">
        <v>79</v>
      </c>
      <c r="W81" s="121" t="s">
        <v>165</v>
      </c>
      <c r="X81" s="126">
        <v>44629</v>
      </c>
      <c r="Y81" s="126">
        <v>44629</v>
      </c>
      <c r="Z81" s="127" t="s">
        <v>266</v>
      </c>
      <c r="AA81" s="140" t="s">
        <v>275</v>
      </c>
      <c r="AB81" s="140">
        <v>7816446226</v>
      </c>
      <c r="AC81" s="140">
        <v>781001001</v>
      </c>
      <c r="AD81" s="124" t="s">
        <v>274</v>
      </c>
      <c r="AE81" s="129" t="s">
        <v>174</v>
      </c>
      <c r="AF81" s="129">
        <v>876</v>
      </c>
      <c r="AG81" s="129" t="s">
        <v>175</v>
      </c>
      <c r="AH81" s="130" t="s">
        <v>87</v>
      </c>
      <c r="AI81" s="129" t="s">
        <v>87</v>
      </c>
      <c r="AJ81" s="127">
        <v>1</v>
      </c>
      <c r="AK81" s="127">
        <v>65401000000</v>
      </c>
      <c r="AL81" s="127" t="s">
        <v>189</v>
      </c>
      <c r="AM81" s="131">
        <v>44629</v>
      </c>
      <c r="AN81" s="131">
        <v>44629</v>
      </c>
      <c r="AO81" s="131">
        <v>45716</v>
      </c>
      <c r="AP81" s="121" t="s">
        <v>207</v>
      </c>
      <c r="AQ81" s="121"/>
      <c r="AR81" s="121"/>
      <c r="AS81" s="121"/>
      <c r="AT81" s="121"/>
      <c r="AU81" s="121"/>
      <c r="AV81" s="121"/>
      <c r="AW81" s="121"/>
      <c r="AX81" s="121"/>
      <c r="AY81" s="121"/>
      <c r="AZ81" s="121" t="s">
        <v>272</v>
      </c>
    </row>
    <row r="82" spans="1:82" s="155" customFormat="1" ht="63" x14ac:dyDescent="0.25">
      <c r="A82" s="129">
        <v>7</v>
      </c>
      <c r="B82" s="143">
        <v>150</v>
      </c>
      <c r="C82" s="129" t="s">
        <v>79</v>
      </c>
      <c r="D82" s="129" t="s">
        <v>80</v>
      </c>
      <c r="E82" s="129" t="s">
        <v>85</v>
      </c>
      <c r="F82" s="129" t="s">
        <v>260</v>
      </c>
      <c r="G82" s="129" t="s">
        <v>276</v>
      </c>
      <c r="H82" s="154" t="s">
        <v>278</v>
      </c>
      <c r="I82" s="154" t="s">
        <v>277</v>
      </c>
      <c r="J82" s="144">
        <v>1</v>
      </c>
      <c r="K82" s="144"/>
      <c r="L82" s="144" t="s">
        <v>81</v>
      </c>
      <c r="M82" s="144" t="s">
        <v>82</v>
      </c>
      <c r="N82" s="144" t="s">
        <v>84</v>
      </c>
      <c r="O82" s="145">
        <v>925.38499999999999</v>
      </c>
      <c r="P82" s="145">
        <f>O82*120/100</f>
        <v>1110.462</v>
      </c>
      <c r="Q82" s="145">
        <f>P82</f>
        <v>1110.462</v>
      </c>
      <c r="R82" s="145">
        <v>0</v>
      </c>
      <c r="S82" s="145">
        <v>0</v>
      </c>
      <c r="T82" s="146">
        <v>0</v>
      </c>
      <c r="U82" s="129" t="s">
        <v>166</v>
      </c>
      <c r="V82" s="129" t="s">
        <v>79</v>
      </c>
      <c r="W82" s="129" t="s">
        <v>167</v>
      </c>
      <c r="X82" s="147">
        <v>44834</v>
      </c>
      <c r="Y82" s="147">
        <v>44865</v>
      </c>
      <c r="Z82" s="129" t="s">
        <v>87</v>
      </c>
      <c r="AA82" s="148" t="s">
        <v>87</v>
      </c>
      <c r="AB82" s="130" t="s">
        <v>87</v>
      </c>
      <c r="AC82" s="129" t="s">
        <v>87</v>
      </c>
      <c r="AD82" s="129" t="s">
        <v>276</v>
      </c>
      <c r="AE82" s="129" t="s">
        <v>174</v>
      </c>
      <c r="AF82" s="129">
        <v>876</v>
      </c>
      <c r="AG82" s="129" t="s">
        <v>175</v>
      </c>
      <c r="AH82" s="130" t="s">
        <v>87</v>
      </c>
      <c r="AI82" s="129" t="s">
        <v>87</v>
      </c>
      <c r="AJ82" s="129">
        <v>1</v>
      </c>
      <c r="AK82" s="149">
        <v>65401000000</v>
      </c>
      <c r="AL82" s="129" t="s">
        <v>189</v>
      </c>
      <c r="AM82" s="147">
        <v>44876</v>
      </c>
      <c r="AN82" s="147">
        <v>44876</v>
      </c>
      <c r="AO82" s="147">
        <v>44926</v>
      </c>
      <c r="AP82" s="144">
        <v>2022</v>
      </c>
      <c r="AQ82" s="150"/>
      <c r="AR82" s="150"/>
      <c r="AS82" s="151"/>
      <c r="AT82" s="152"/>
      <c r="AU82" s="153"/>
      <c r="AV82" s="150"/>
      <c r="AW82" s="150"/>
      <c r="AX82" s="150"/>
      <c r="AY82" s="150"/>
      <c r="AZ82" s="121" t="s">
        <v>285</v>
      </c>
    </row>
    <row r="83" spans="1:82" s="155" customFormat="1" ht="94.5" x14ac:dyDescent="0.25">
      <c r="A83" s="129">
        <v>7</v>
      </c>
      <c r="B83" s="143">
        <v>151</v>
      </c>
      <c r="C83" s="129" t="s">
        <v>79</v>
      </c>
      <c r="D83" s="129" t="s">
        <v>80</v>
      </c>
      <c r="E83" s="129" t="s">
        <v>85</v>
      </c>
      <c r="F83" s="129" t="s">
        <v>260</v>
      </c>
      <c r="G83" s="156" t="s">
        <v>283</v>
      </c>
      <c r="H83" s="154" t="s">
        <v>280</v>
      </c>
      <c r="I83" s="154" t="s">
        <v>281</v>
      </c>
      <c r="J83" s="144">
        <v>1</v>
      </c>
      <c r="K83" s="144"/>
      <c r="L83" s="144" t="s">
        <v>81</v>
      </c>
      <c r="M83" s="144" t="s">
        <v>82</v>
      </c>
      <c r="N83" s="144" t="s">
        <v>84</v>
      </c>
      <c r="O83" s="145">
        <v>757.74</v>
      </c>
      <c r="P83" s="145">
        <f>O83*120/100</f>
        <v>909.28800000000001</v>
      </c>
      <c r="Q83" s="145">
        <f>P83</f>
        <v>909.28800000000001</v>
      </c>
      <c r="R83" s="145">
        <v>0</v>
      </c>
      <c r="S83" s="145">
        <v>0</v>
      </c>
      <c r="T83" s="146">
        <v>0</v>
      </c>
      <c r="U83" s="129" t="s">
        <v>166</v>
      </c>
      <c r="V83" s="129" t="s">
        <v>79</v>
      </c>
      <c r="W83" s="129" t="s">
        <v>167</v>
      </c>
      <c r="X83" s="147">
        <v>44637</v>
      </c>
      <c r="Y83" s="147">
        <v>44662</v>
      </c>
      <c r="Z83" s="129" t="s">
        <v>87</v>
      </c>
      <c r="AA83" s="148" t="s">
        <v>87</v>
      </c>
      <c r="AB83" s="130" t="s">
        <v>87</v>
      </c>
      <c r="AC83" s="129" t="s">
        <v>87</v>
      </c>
      <c r="AD83" s="156" t="s">
        <v>282</v>
      </c>
      <c r="AE83" s="129" t="s">
        <v>174</v>
      </c>
      <c r="AF83" s="129">
        <v>876</v>
      </c>
      <c r="AG83" s="129" t="s">
        <v>175</v>
      </c>
      <c r="AH83" s="130" t="s">
        <v>87</v>
      </c>
      <c r="AI83" s="129" t="s">
        <v>87</v>
      </c>
      <c r="AJ83" s="129">
        <v>1</v>
      </c>
      <c r="AK83" s="149">
        <v>65401000000</v>
      </c>
      <c r="AL83" s="129" t="s">
        <v>189</v>
      </c>
      <c r="AM83" s="147">
        <v>44672</v>
      </c>
      <c r="AN83" s="147">
        <v>44672</v>
      </c>
      <c r="AO83" s="147">
        <v>44926</v>
      </c>
      <c r="AP83" s="144">
        <v>2022</v>
      </c>
      <c r="AQ83" s="150"/>
      <c r="AR83" s="150"/>
      <c r="AS83" s="151"/>
      <c r="AT83" s="152"/>
      <c r="AU83" s="153"/>
      <c r="AV83" s="150"/>
      <c r="AW83" s="150"/>
      <c r="AX83" s="150"/>
      <c r="AY83" s="150"/>
      <c r="AZ83" s="121" t="s">
        <v>279</v>
      </c>
    </row>
    <row r="84" spans="1:82" s="137" customFormat="1" ht="47.25" x14ac:dyDescent="0.25">
      <c r="A84" s="121">
        <v>4</v>
      </c>
      <c r="B84" s="122">
        <v>152</v>
      </c>
      <c r="C84" s="121" t="s">
        <v>79</v>
      </c>
      <c r="D84" s="123" t="s">
        <v>121</v>
      </c>
      <c r="E84" s="123" t="s">
        <v>122</v>
      </c>
      <c r="F84" s="121" t="s">
        <v>260</v>
      </c>
      <c r="G84" s="124" t="s">
        <v>286</v>
      </c>
      <c r="H84" s="127" t="s">
        <v>139</v>
      </c>
      <c r="I84" s="127" t="s">
        <v>140</v>
      </c>
      <c r="J84" s="121">
        <v>1</v>
      </c>
      <c r="K84" s="121"/>
      <c r="L84" s="127" t="s">
        <v>81</v>
      </c>
      <c r="M84" s="124" t="s">
        <v>82</v>
      </c>
      <c r="N84" s="124" t="s">
        <v>84</v>
      </c>
      <c r="O84" s="133">
        <v>6773.26667</v>
      </c>
      <c r="P84" s="133">
        <f>O84*1.2</f>
        <v>8127.9200039999996</v>
      </c>
      <c r="Q84" s="125">
        <f>P84</f>
        <v>8127.9200039999996</v>
      </c>
      <c r="R84" s="125">
        <v>0</v>
      </c>
      <c r="S84" s="125">
        <v>0</v>
      </c>
      <c r="T84" s="125">
        <v>0</v>
      </c>
      <c r="U84" s="121" t="s">
        <v>164</v>
      </c>
      <c r="V84" s="121" t="s">
        <v>79</v>
      </c>
      <c r="W84" s="121" t="s">
        <v>165</v>
      </c>
      <c r="X84" s="126">
        <v>44651</v>
      </c>
      <c r="Y84" s="126">
        <v>44651</v>
      </c>
      <c r="Z84" s="127" t="s">
        <v>287</v>
      </c>
      <c r="AA84" s="127" t="s">
        <v>182</v>
      </c>
      <c r="AB84" s="160">
        <v>6659074044</v>
      </c>
      <c r="AC84" s="160">
        <v>668501001</v>
      </c>
      <c r="AD84" s="124" t="s">
        <v>286</v>
      </c>
      <c r="AE84" s="129" t="s">
        <v>174</v>
      </c>
      <c r="AF84" s="129">
        <v>876</v>
      </c>
      <c r="AG84" s="129" t="s">
        <v>288</v>
      </c>
      <c r="AH84" s="130" t="s">
        <v>87</v>
      </c>
      <c r="AI84" s="129" t="s">
        <v>87</v>
      </c>
      <c r="AJ84" s="127">
        <v>1</v>
      </c>
      <c r="AK84" s="127">
        <v>65401000000</v>
      </c>
      <c r="AL84" s="127" t="s">
        <v>189</v>
      </c>
      <c r="AM84" s="131">
        <v>44651</v>
      </c>
      <c r="AN84" s="131">
        <v>44651</v>
      </c>
      <c r="AO84" s="131">
        <v>44742</v>
      </c>
      <c r="AP84" s="121">
        <v>2022</v>
      </c>
      <c r="AQ84" s="121"/>
      <c r="AR84" s="121"/>
      <c r="AS84" s="121"/>
      <c r="AT84" s="121"/>
      <c r="AU84" s="121"/>
      <c r="AV84" s="121"/>
      <c r="AW84" s="121"/>
      <c r="AX84" s="121"/>
      <c r="AY84" s="121"/>
      <c r="AZ84" s="121" t="s">
        <v>285</v>
      </c>
    </row>
    <row r="85" spans="1:82" s="155" customFormat="1" ht="47.25" x14ac:dyDescent="0.25">
      <c r="A85" s="129">
        <v>7</v>
      </c>
      <c r="B85" s="143">
        <v>153</v>
      </c>
      <c r="C85" s="129" t="s">
        <v>79</v>
      </c>
      <c r="D85" s="129" t="s">
        <v>80</v>
      </c>
      <c r="E85" s="129" t="s">
        <v>85</v>
      </c>
      <c r="F85" s="129" t="s">
        <v>260</v>
      </c>
      <c r="G85" s="129" t="s">
        <v>291</v>
      </c>
      <c r="H85" s="154" t="s">
        <v>294</v>
      </c>
      <c r="I85" s="154" t="s">
        <v>293</v>
      </c>
      <c r="J85" s="144">
        <v>2</v>
      </c>
      <c r="K85" s="144"/>
      <c r="L85" s="144" t="s">
        <v>81</v>
      </c>
      <c r="M85" s="144" t="s">
        <v>82</v>
      </c>
      <c r="N85" s="144" t="s">
        <v>84</v>
      </c>
      <c r="O85" s="145">
        <v>1021.0627500000001</v>
      </c>
      <c r="P85" s="145">
        <v>1225.2753</v>
      </c>
      <c r="Q85" s="145">
        <v>1225.2753</v>
      </c>
      <c r="R85" s="145">
        <v>0</v>
      </c>
      <c r="S85" s="145">
        <v>0</v>
      </c>
      <c r="T85" s="146">
        <v>0</v>
      </c>
      <c r="U85" s="129" t="s">
        <v>168</v>
      </c>
      <c r="V85" s="129" t="s">
        <v>79</v>
      </c>
      <c r="W85" s="129" t="s">
        <v>167</v>
      </c>
      <c r="X85" s="147">
        <v>44665</v>
      </c>
      <c r="Y85" s="147">
        <v>44678</v>
      </c>
      <c r="Z85" s="129" t="s">
        <v>87</v>
      </c>
      <c r="AA85" s="148" t="s">
        <v>87</v>
      </c>
      <c r="AB85" s="130" t="s">
        <v>87</v>
      </c>
      <c r="AC85" s="129" t="s">
        <v>87</v>
      </c>
      <c r="AD85" s="129" t="s">
        <v>291</v>
      </c>
      <c r="AE85" s="129" t="s">
        <v>174</v>
      </c>
      <c r="AF85" s="129">
        <v>876</v>
      </c>
      <c r="AG85" s="129" t="s">
        <v>295</v>
      </c>
      <c r="AH85" s="130" t="s">
        <v>87</v>
      </c>
      <c r="AI85" s="129" t="s">
        <v>87</v>
      </c>
      <c r="AJ85" s="129">
        <v>171</v>
      </c>
      <c r="AK85" s="149">
        <v>65401000000</v>
      </c>
      <c r="AL85" s="129" t="s">
        <v>189</v>
      </c>
      <c r="AM85" s="147">
        <v>44692</v>
      </c>
      <c r="AN85" s="147">
        <v>44692</v>
      </c>
      <c r="AO85" s="147">
        <v>44926</v>
      </c>
      <c r="AP85" s="144">
        <v>2022</v>
      </c>
      <c r="AQ85" s="150"/>
      <c r="AR85" s="150"/>
      <c r="AS85" s="151"/>
      <c r="AT85" s="152"/>
      <c r="AU85" s="153"/>
      <c r="AV85" s="150"/>
      <c r="AW85" s="150"/>
      <c r="AX85" s="150"/>
      <c r="AY85" s="150"/>
      <c r="AZ85" s="121" t="s">
        <v>292</v>
      </c>
    </row>
    <row r="86" spans="1:82" s="137" customFormat="1" ht="94.5" x14ac:dyDescent="0.25">
      <c r="A86" s="162">
        <v>7</v>
      </c>
      <c r="B86" s="163">
        <v>154</v>
      </c>
      <c r="C86" s="162" t="s">
        <v>79</v>
      </c>
      <c r="D86" s="162" t="s">
        <v>80</v>
      </c>
      <c r="E86" s="162" t="s">
        <v>92</v>
      </c>
      <c r="F86" s="162" t="s">
        <v>260</v>
      </c>
      <c r="G86" s="171" t="s">
        <v>297</v>
      </c>
      <c r="H86" s="164" t="s">
        <v>296</v>
      </c>
      <c r="I86" s="164" t="s">
        <v>296</v>
      </c>
      <c r="J86" s="162">
        <v>1</v>
      </c>
      <c r="K86" s="162" t="s">
        <v>87</v>
      </c>
      <c r="L86" s="165" t="s">
        <v>81</v>
      </c>
      <c r="M86" s="162" t="s">
        <v>82</v>
      </c>
      <c r="N86" s="162" t="s">
        <v>84</v>
      </c>
      <c r="O86" s="166">
        <v>4157.2550000000001</v>
      </c>
      <c r="P86" s="166">
        <f t="shared" ref="P86" si="18">O86*120/100</f>
        <v>4988.7060000000001</v>
      </c>
      <c r="Q86" s="166">
        <f>P86</f>
        <v>4988.7060000000001</v>
      </c>
      <c r="R86" s="166">
        <v>0</v>
      </c>
      <c r="S86" s="166">
        <v>0</v>
      </c>
      <c r="T86" s="166">
        <v>0</v>
      </c>
      <c r="U86" s="162" t="s">
        <v>166</v>
      </c>
      <c r="V86" s="162" t="s">
        <v>79</v>
      </c>
      <c r="W86" s="162" t="s">
        <v>167</v>
      </c>
      <c r="X86" s="167">
        <v>44665</v>
      </c>
      <c r="Y86" s="167">
        <v>44694</v>
      </c>
      <c r="Z86" s="129" t="s">
        <v>87</v>
      </c>
      <c r="AA86" s="148" t="s">
        <v>87</v>
      </c>
      <c r="AB86" s="130" t="s">
        <v>87</v>
      </c>
      <c r="AC86" s="129" t="s">
        <v>87</v>
      </c>
      <c r="AD86" s="171" t="s">
        <v>297</v>
      </c>
      <c r="AE86" s="129" t="s">
        <v>174</v>
      </c>
      <c r="AF86" s="129">
        <v>876</v>
      </c>
      <c r="AG86" s="129" t="s">
        <v>295</v>
      </c>
      <c r="AH86" s="130" t="s">
        <v>87</v>
      </c>
      <c r="AI86" s="129" t="s">
        <v>87</v>
      </c>
      <c r="AJ86" s="127">
        <v>1</v>
      </c>
      <c r="AK86" s="127">
        <v>65401000000</v>
      </c>
      <c r="AL86" s="127" t="s">
        <v>189</v>
      </c>
      <c r="AM86" s="167">
        <v>44705</v>
      </c>
      <c r="AN86" s="167">
        <v>44705</v>
      </c>
      <c r="AO86" s="167">
        <v>44750</v>
      </c>
      <c r="AP86" s="162">
        <v>2022</v>
      </c>
      <c r="AQ86" s="162"/>
      <c r="AR86" s="162"/>
      <c r="AS86" s="167"/>
      <c r="AT86" s="168"/>
      <c r="AU86" s="169"/>
      <c r="AV86" s="162"/>
      <c r="AW86" s="162"/>
      <c r="AX86" s="162"/>
      <c r="AY86" s="162"/>
      <c r="AZ86" s="170" t="s">
        <v>298</v>
      </c>
      <c r="BA86" s="172"/>
      <c r="BB86" s="172"/>
      <c r="BC86" s="173"/>
      <c r="BD86" s="173"/>
      <c r="BE86" s="173"/>
      <c r="BF86" s="173"/>
      <c r="BG86" s="173"/>
      <c r="BH86" s="174"/>
      <c r="BI86" s="173"/>
      <c r="BJ86" s="175"/>
      <c r="BK86" s="175"/>
      <c r="BL86" s="175"/>
      <c r="BM86" s="173"/>
      <c r="BN86" s="173"/>
      <c r="BO86" s="173"/>
      <c r="BP86" s="173"/>
      <c r="BQ86" s="173"/>
      <c r="BR86" s="175"/>
      <c r="BS86" s="176"/>
      <c r="BT86" s="177"/>
      <c r="BU86" s="173"/>
      <c r="BV86" s="173"/>
      <c r="BW86" s="178"/>
      <c r="BX86" s="178"/>
      <c r="BY86" s="178"/>
      <c r="BZ86" s="178"/>
      <c r="CA86" s="178"/>
      <c r="CB86" s="178"/>
      <c r="CC86" s="178"/>
      <c r="CD86" s="178"/>
    </row>
  </sheetData>
  <mergeCells count="51">
    <mergeCell ref="G2:G4"/>
    <mergeCell ref="N2:N4"/>
    <mergeCell ref="O2:O4"/>
    <mergeCell ref="P2:P4"/>
    <mergeCell ref="AI3:AI4"/>
    <mergeCell ref="I2:I4"/>
    <mergeCell ref="J2:J4"/>
    <mergeCell ref="K2:K4"/>
    <mergeCell ref="L2:L4"/>
    <mergeCell ref="Q2:T3"/>
    <mergeCell ref="U2:U4"/>
    <mergeCell ref="V2:V4"/>
    <mergeCell ref="M2:M4"/>
    <mergeCell ref="H2:H4"/>
    <mergeCell ref="AY3:AY4"/>
    <mergeCell ref="AO3:AO4"/>
    <mergeCell ref="AR3:AR4"/>
    <mergeCell ref="AS3:AS4"/>
    <mergeCell ref="AT3:AT4"/>
    <mergeCell ref="AU3:AU4"/>
    <mergeCell ref="AV3:AV4"/>
    <mergeCell ref="AM3:AM4"/>
    <mergeCell ref="AW3:AW4"/>
    <mergeCell ref="W2:W4"/>
    <mergeCell ref="X2:X4"/>
    <mergeCell ref="Y2:Y4"/>
    <mergeCell ref="AK3:AL3"/>
    <mergeCell ref="AH3:AH4"/>
    <mergeCell ref="AZ2:AZ4"/>
    <mergeCell ref="Z3:Z4"/>
    <mergeCell ref="AA3:AA4"/>
    <mergeCell ref="AB3:AB4"/>
    <mergeCell ref="AC3:AC4"/>
    <mergeCell ref="AD3:AD4"/>
    <mergeCell ref="Z2:AC2"/>
    <mergeCell ref="AN3:AN4"/>
    <mergeCell ref="AD2:AO2"/>
    <mergeCell ref="AP2:AP4"/>
    <mergeCell ref="AQ2:AQ4"/>
    <mergeCell ref="AR2:AY2"/>
    <mergeCell ref="AE3:AE4"/>
    <mergeCell ref="AF3:AG3"/>
    <mergeCell ref="AJ3:AJ4"/>
    <mergeCell ref="AX3:AX4"/>
    <mergeCell ref="A2:A4"/>
    <mergeCell ref="B2:B4"/>
    <mergeCell ref="C2:D2"/>
    <mergeCell ref="E2:E4"/>
    <mergeCell ref="F2:F4"/>
    <mergeCell ref="C3:C4"/>
    <mergeCell ref="D3:D4"/>
  </mergeCells>
  <conditionalFormatting sqref="AB14 AB11:AB12 AB47:AB48 AB18 AB41:AB43 AB51 AB54:AB55 AB6:AB8 AH12:AH13">
    <cfRule type="cellIs" dxfId="179" priority="474" operator="equal">
      <formula>"не требуется"</formula>
    </cfRule>
  </conditionalFormatting>
  <conditionalFormatting sqref="J18 J41:J43 J11:J14 J55">
    <cfRule type="expression" dxfId="178" priority="368">
      <formula>J11=IFERROR(VLOOKUP(I11,#REF!,1,FALSE),"2_Только субъекты МСП")</formula>
    </cfRule>
    <cfRule type="expression" dxfId="177" priority="369">
      <formula>J11&lt;&gt;IF(I11=VLOOKUP(I11,#REF!,1,FALSE),"2_Только субъекты МСП")</formula>
    </cfRule>
  </conditionalFormatting>
  <conditionalFormatting sqref="AB13">
    <cfRule type="cellIs" dxfId="176" priority="270" operator="equal">
      <formula>"не требуется"</formula>
    </cfRule>
  </conditionalFormatting>
  <conditionalFormatting sqref="AH41">
    <cfRule type="cellIs" dxfId="175" priority="262" operator="equal">
      <formula>"не требуется"</formula>
    </cfRule>
  </conditionalFormatting>
  <conditionalFormatting sqref="AH11">
    <cfRule type="cellIs" dxfId="174" priority="261" operator="equal">
      <formula>"не требуется"</formula>
    </cfRule>
  </conditionalFormatting>
  <conditionalFormatting sqref="AH42">
    <cfRule type="cellIs" dxfId="173" priority="258" operator="equal">
      <formula>"не требуется"</formula>
    </cfRule>
  </conditionalFormatting>
  <conditionalFormatting sqref="AH43">
    <cfRule type="cellIs" dxfId="172" priority="256" operator="equal">
      <formula>"не требуется"</formula>
    </cfRule>
  </conditionalFormatting>
  <conditionalFormatting sqref="J44">
    <cfRule type="expression" dxfId="171" priority="254">
      <formula>J44=IFERROR(VLOOKUP(I44,#REF!,1,FALSE),"2_Только субъекты МСП")</formula>
    </cfRule>
    <cfRule type="expression" dxfId="170" priority="255">
      <formula>J44&lt;&gt;IF(I44=VLOOKUP(I44,#REF!,1,FALSE),"2_Только субъекты МСП")</formula>
    </cfRule>
  </conditionalFormatting>
  <conditionalFormatting sqref="J45 J19:J20">
    <cfRule type="expression" dxfId="169" priority="252">
      <formula>J19=IFERROR(VLOOKUP(I19,#REF!,1,FALSE),"2_Только субъекты МСП")</formula>
    </cfRule>
    <cfRule type="expression" dxfId="168" priority="253">
      <formula>J19&lt;&gt;IF(I19=VLOOKUP(I19,#REF!,1,FALSE),"2_Только субъекты МСП")</formula>
    </cfRule>
  </conditionalFormatting>
  <conditionalFormatting sqref="J46">
    <cfRule type="expression" dxfId="167" priority="250">
      <formula>J46=IFERROR(VLOOKUP(I46,#REF!,1,FALSE),"2_Только субъекты МСП")</formula>
    </cfRule>
    <cfRule type="expression" dxfId="166" priority="251">
      <formula>J46&lt;&gt;IF(I46=VLOOKUP(I46,#REF!,1,FALSE),"2_Только субъекты МСП")</formula>
    </cfRule>
  </conditionalFormatting>
  <conditionalFormatting sqref="AB44">
    <cfRule type="cellIs" dxfId="165" priority="249" operator="equal">
      <formula>"не требуется"</formula>
    </cfRule>
  </conditionalFormatting>
  <conditionalFormatting sqref="AB45">
    <cfRule type="cellIs" dxfId="164" priority="248" operator="equal">
      <formula>"не требуется"</formula>
    </cfRule>
  </conditionalFormatting>
  <conditionalFormatting sqref="AB46">
    <cfRule type="cellIs" dxfId="163" priority="247" operator="equal">
      <formula>"не требуется"</formula>
    </cfRule>
  </conditionalFormatting>
  <conditionalFormatting sqref="AH44">
    <cfRule type="cellIs" dxfId="162" priority="246" operator="equal">
      <formula>"не требуется"</formula>
    </cfRule>
  </conditionalFormatting>
  <conditionalFormatting sqref="AH45">
    <cfRule type="cellIs" dxfId="161" priority="245" operator="equal">
      <formula>"не требуется"</formula>
    </cfRule>
  </conditionalFormatting>
  <conditionalFormatting sqref="AH46">
    <cfRule type="cellIs" dxfId="160" priority="244" operator="equal">
      <formula>"не требуется"</formula>
    </cfRule>
  </conditionalFormatting>
  <conditionalFormatting sqref="AH47">
    <cfRule type="cellIs" dxfId="159" priority="237" operator="equal">
      <formula>"не требуется"</formula>
    </cfRule>
  </conditionalFormatting>
  <conditionalFormatting sqref="AH48">
    <cfRule type="cellIs" dxfId="158" priority="236" operator="equal">
      <formula>"не требуется"</formula>
    </cfRule>
  </conditionalFormatting>
  <conditionalFormatting sqref="AH51">
    <cfRule type="cellIs" dxfId="157" priority="235" operator="equal">
      <formula>"не требуется"</formula>
    </cfRule>
  </conditionalFormatting>
  <conditionalFormatting sqref="AH54">
    <cfRule type="cellIs" dxfId="156" priority="234" operator="equal">
      <formula>"не требуется"</formula>
    </cfRule>
  </conditionalFormatting>
  <conditionalFormatting sqref="AH55">
    <cfRule type="cellIs" dxfId="155" priority="233" operator="equal">
      <formula>"не требуется"</formula>
    </cfRule>
  </conditionalFormatting>
  <conditionalFormatting sqref="AH18">
    <cfRule type="cellIs" dxfId="154" priority="231" operator="equal">
      <formula>"не требуется"</formula>
    </cfRule>
  </conditionalFormatting>
  <conditionalFormatting sqref="AH6">
    <cfRule type="cellIs" dxfId="153" priority="224" operator="equal">
      <formula>"не требуется"</formula>
    </cfRule>
  </conditionalFormatting>
  <conditionalFormatting sqref="AH7">
    <cfRule type="cellIs" dxfId="152" priority="223" operator="equal">
      <formula>"не требуется"</formula>
    </cfRule>
  </conditionalFormatting>
  <conditionalFormatting sqref="AH8">
    <cfRule type="cellIs" dxfId="151" priority="222" operator="equal">
      <formula>"не требуется"</formula>
    </cfRule>
  </conditionalFormatting>
  <conditionalFormatting sqref="AB9">
    <cfRule type="cellIs" dxfId="150" priority="221" operator="equal">
      <formula>"не требуется"</formula>
    </cfRule>
  </conditionalFormatting>
  <conditionalFormatting sqref="AH9">
    <cfRule type="cellIs" dxfId="149" priority="220" operator="equal">
      <formula>"не требуется"</formula>
    </cfRule>
  </conditionalFormatting>
  <conditionalFormatting sqref="AB10">
    <cfRule type="cellIs" dxfId="148" priority="219" operator="equal">
      <formula>"не требуется"</formula>
    </cfRule>
  </conditionalFormatting>
  <conditionalFormatting sqref="AH10">
    <cfRule type="cellIs" dxfId="147" priority="218" operator="equal">
      <formula>"не требуется"</formula>
    </cfRule>
  </conditionalFormatting>
  <conditionalFormatting sqref="AH15">
    <cfRule type="cellIs" dxfId="146" priority="215" operator="equal">
      <formula>"не требуется"</formula>
    </cfRule>
  </conditionalFormatting>
  <conditionalFormatting sqref="AH16">
    <cfRule type="cellIs" dxfId="145" priority="214" operator="equal">
      <formula>"не требуется"</formula>
    </cfRule>
  </conditionalFormatting>
  <conditionalFormatting sqref="AH17">
    <cfRule type="cellIs" dxfId="144" priority="213" operator="equal">
      <formula>"не требуется"</formula>
    </cfRule>
  </conditionalFormatting>
  <conditionalFormatting sqref="AH14">
    <cfRule type="cellIs" dxfId="143" priority="212" operator="equal">
      <formula>"не требуется"</formula>
    </cfRule>
  </conditionalFormatting>
  <conditionalFormatting sqref="J6 J10">
    <cfRule type="expression" dxfId="142" priority="206">
      <formula>J6=IFERROR(VLOOKUP(I6,#REF!,1,FALSE),"2_Только субъекты МСП")</formula>
    </cfRule>
    <cfRule type="expression" dxfId="141" priority="207">
      <formula>J6&lt;&gt;IF(I6=VLOOKUP(I6,#REF!,1,FALSE),"2_Только субъекты МСП")</formula>
    </cfRule>
  </conditionalFormatting>
  <conditionalFormatting sqref="J7">
    <cfRule type="expression" dxfId="140" priority="204">
      <formula>J7=IFERROR(VLOOKUP(I7,#REF!,1,FALSE),"2_Только субъекты МСП")</formula>
    </cfRule>
    <cfRule type="expression" dxfId="139" priority="205">
      <formula>J7&lt;&gt;IF(I7=VLOOKUP(I7,#REF!,1,FALSE),"2_Только субъекты МСП")</formula>
    </cfRule>
  </conditionalFormatting>
  <conditionalFormatting sqref="J8">
    <cfRule type="expression" dxfId="138" priority="196">
      <formula>J8=IFERROR(VLOOKUP(I8,#REF!,1,FALSE),"2_Только субъекты МСП")</formula>
    </cfRule>
    <cfRule type="expression" dxfId="137" priority="197">
      <formula>J8&lt;&gt;IF(I8=VLOOKUP(I8,#REF!,1,FALSE),"2_Только субъекты МСП")</formula>
    </cfRule>
  </conditionalFormatting>
  <conditionalFormatting sqref="J9">
    <cfRule type="expression" dxfId="136" priority="194">
      <formula>J9=IFERROR(VLOOKUP(I9,#REF!,1,FALSE),"2_Только субъекты МСП")</formula>
    </cfRule>
    <cfRule type="expression" dxfId="135" priority="195">
      <formula>J9&lt;&gt;IF(I9=VLOOKUP(I9,#REF!,1,FALSE),"2_Только субъекты МСП")</formula>
    </cfRule>
  </conditionalFormatting>
  <conditionalFormatting sqref="J54">
    <cfRule type="expression" dxfId="134" priority="186">
      <formula>J54=IFERROR(VLOOKUP(I54,#REF!,1,FALSE),"2_Только субъекты МСП")</formula>
    </cfRule>
    <cfRule type="expression" dxfId="133" priority="187">
      <formula>J54&lt;&gt;IF(I54=VLOOKUP(I54,#REF!,1,FALSE),"2_Только субъекты МСП")</formula>
    </cfRule>
  </conditionalFormatting>
  <conditionalFormatting sqref="J26:J38">
    <cfRule type="expression" dxfId="132" priority="184">
      <formula>J26=IFERROR(VLOOKUP(I26,#REF!,1,FALSE),"2_Только субъекты МСП")</formula>
    </cfRule>
    <cfRule type="expression" dxfId="131" priority="185">
      <formula>J26&lt;&gt;IF(I26=VLOOKUP(I26,#REF!,1,FALSE),"2_Только субъекты МСП")</formula>
    </cfRule>
  </conditionalFormatting>
  <conditionalFormatting sqref="J21:J25">
    <cfRule type="expression" dxfId="130" priority="174">
      <formula>J21=IFERROR(VLOOKUP(I21,#REF!,1,FALSE),"2_Только субъекты МСП")</formula>
    </cfRule>
    <cfRule type="expression" dxfId="129" priority="175">
      <formula>J21&lt;&gt;IF(I21=VLOOKUP(I21,#REF!,1,FALSE),"2_Только субъекты МСП")</formula>
    </cfRule>
  </conditionalFormatting>
  <conditionalFormatting sqref="AH19 AH21 AH23 AH25 AH27 AH29 AH31 AH33 AH35 AH37">
    <cfRule type="cellIs" dxfId="128" priority="173" operator="equal">
      <formula>"не требуется"</formula>
    </cfRule>
  </conditionalFormatting>
  <conditionalFormatting sqref="AH20 AH22 AH24 AH26 AH28 AH30 AH32 AH34 AH36 AH38">
    <cfRule type="cellIs" dxfId="127" priority="172" operator="equal">
      <formula>"не требуется"</formula>
    </cfRule>
  </conditionalFormatting>
  <conditionalFormatting sqref="AB49">
    <cfRule type="cellIs" dxfId="126" priority="171" operator="equal">
      <formula>"не требуется"</formula>
    </cfRule>
  </conditionalFormatting>
  <conditionalFormatting sqref="AH49">
    <cfRule type="cellIs" dxfId="125" priority="168" operator="equal">
      <formula>"не требуется"</formula>
    </cfRule>
  </conditionalFormatting>
  <conditionalFormatting sqref="AB50">
    <cfRule type="cellIs" dxfId="124" priority="167" operator="equal">
      <formula>"не требуется"</formula>
    </cfRule>
  </conditionalFormatting>
  <conditionalFormatting sqref="AH50">
    <cfRule type="cellIs" dxfId="123" priority="164" operator="equal">
      <formula>"не требуется"</formula>
    </cfRule>
  </conditionalFormatting>
  <conditionalFormatting sqref="AB52">
    <cfRule type="cellIs" dxfId="122" priority="163" operator="equal">
      <formula>"не требуется"</formula>
    </cfRule>
  </conditionalFormatting>
  <conditionalFormatting sqref="AH52">
    <cfRule type="cellIs" dxfId="121" priority="162" operator="equal">
      <formula>"не требуется"</formula>
    </cfRule>
  </conditionalFormatting>
  <conditionalFormatting sqref="AB53">
    <cfRule type="cellIs" dxfId="120" priority="159" operator="equal">
      <formula>"не требуется"</formula>
    </cfRule>
  </conditionalFormatting>
  <conditionalFormatting sqref="AH53">
    <cfRule type="cellIs" dxfId="119" priority="158" operator="equal">
      <formula>"не требуется"</formula>
    </cfRule>
  </conditionalFormatting>
  <conditionalFormatting sqref="J39:J40">
    <cfRule type="expression" dxfId="118" priority="154">
      <formula>J39=IFERROR(VLOOKUP(I39,#REF!,1,FALSE),"2_Только субъекты МСП")</formula>
    </cfRule>
    <cfRule type="expression" dxfId="117" priority="155">
      <formula>J39&lt;&gt;IF(I39=VLOOKUP(I39,#REF!,1,FALSE),"2_Только субъекты МСП")</formula>
    </cfRule>
  </conditionalFormatting>
  <conditionalFormatting sqref="AH39">
    <cfRule type="cellIs" dxfId="116" priority="153" operator="equal">
      <formula>"не требуется"</formula>
    </cfRule>
  </conditionalFormatting>
  <conditionalFormatting sqref="AH40">
    <cfRule type="cellIs" dxfId="115" priority="152" operator="equal">
      <formula>"не требуется"</formula>
    </cfRule>
  </conditionalFormatting>
  <conditionalFormatting sqref="J47">
    <cfRule type="expression" dxfId="114" priority="149">
      <formula>J47=IFERROR(VLOOKUP(I47,#REF!,1,FALSE),"2_Только субъекты МСП")</formula>
    </cfRule>
    <cfRule type="expression" dxfId="113" priority="150">
      <formula>J47&lt;&gt;IF(I47=VLOOKUP(I47,#REF!,1,FALSE),"2_Только субъекты МСП")</formula>
    </cfRule>
  </conditionalFormatting>
  <conditionalFormatting sqref="J48">
    <cfRule type="expression" dxfId="112" priority="147">
      <formula>J48=IFERROR(VLOOKUP(I48,#REF!,1,FALSE),"2_Только субъекты МСП")</formula>
    </cfRule>
    <cfRule type="expression" dxfId="111" priority="148">
      <formula>J48&lt;&gt;IF(I48=VLOOKUP(I48,#REF!,1,FALSE),"2_Только субъекты МСП")</formula>
    </cfRule>
  </conditionalFormatting>
  <conditionalFormatting sqref="J49">
    <cfRule type="expression" dxfId="110" priority="145">
      <formula>J49=IFERROR(VLOOKUP(I49,#REF!,1,FALSE),"2_Только субъекты МСП")</formula>
    </cfRule>
    <cfRule type="expression" dxfId="109" priority="146">
      <formula>J49&lt;&gt;IF(I49=VLOOKUP(I49,#REF!,1,FALSE),"2_Только субъекты МСП")</formula>
    </cfRule>
  </conditionalFormatting>
  <conditionalFormatting sqref="J50">
    <cfRule type="expression" dxfId="108" priority="143">
      <formula>J50=IFERROR(VLOOKUP(I50,#REF!,1,FALSE),"2_Только субъекты МСП")</formula>
    </cfRule>
    <cfRule type="expression" dxfId="107" priority="144">
      <formula>J50&lt;&gt;IF(I50=VLOOKUP(I50,#REF!,1,FALSE),"2_Только субъекты МСП")</formula>
    </cfRule>
  </conditionalFormatting>
  <conditionalFormatting sqref="J51">
    <cfRule type="expression" dxfId="106" priority="141">
      <formula>J51=IFERROR(VLOOKUP(I51,#REF!,1,FALSE),"2_Только субъекты МСП")</formula>
    </cfRule>
    <cfRule type="expression" dxfId="105" priority="142">
      <formula>J51&lt;&gt;IF(I51=VLOOKUP(I51,#REF!,1,FALSE),"2_Только субъекты МСП")</formula>
    </cfRule>
  </conditionalFormatting>
  <conditionalFormatting sqref="J52">
    <cfRule type="expression" dxfId="104" priority="139">
      <formula>J52=IFERROR(VLOOKUP(I52,#REF!,1,FALSE),"2_Только субъекты МСП")</formula>
    </cfRule>
    <cfRule type="expression" dxfId="103" priority="140">
      <formula>J52&lt;&gt;IF(I52=VLOOKUP(I52,#REF!,1,FALSE),"2_Только субъекты МСП")</formula>
    </cfRule>
  </conditionalFormatting>
  <conditionalFormatting sqref="J53">
    <cfRule type="expression" dxfId="102" priority="137">
      <formula>J53=IFERROR(VLOOKUP(I53,#REF!,1,FALSE),"2_Только субъекты МСП")</formula>
    </cfRule>
    <cfRule type="expression" dxfId="101" priority="138">
      <formula>J53&lt;&gt;IF(I53=VLOOKUP(I53,#REF!,1,FALSE),"2_Только субъекты МСП")</formula>
    </cfRule>
  </conditionalFormatting>
  <conditionalFormatting sqref="AB56">
    <cfRule type="cellIs" dxfId="100" priority="136" operator="equal">
      <formula>"не требуется"</formula>
    </cfRule>
  </conditionalFormatting>
  <conditionalFormatting sqref="AH56">
    <cfRule type="cellIs" dxfId="99" priority="135" operator="equal">
      <formula>"не требуется"</formula>
    </cfRule>
  </conditionalFormatting>
  <conditionalFormatting sqref="J56">
    <cfRule type="expression" dxfId="98" priority="133">
      <formula>J56=IFERROR(VLOOKUP(I56,#REF!,1,FALSE),"2_Только субъекты МСП")</formula>
    </cfRule>
    <cfRule type="expression" dxfId="97" priority="134">
      <formula>J56&lt;&gt;IF(I56=VLOOKUP(I56,#REF!,1,FALSE),"2_Только субъекты МСП")</formula>
    </cfRule>
  </conditionalFormatting>
  <conditionalFormatting sqref="AB57">
    <cfRule type="cellIs" dxfId="96" priority="132" operator="equal">
      <formula>"не требуется"</formula>
    </cfRule>
  </conditionalFormatting>
  <conditionalFormatting sqref="AH57">
    <cfRule type="cellIs" dxfId="95" priority="131" operator="equal">
      <formula>"не требуется"</formula>
    </cfRule>
  </conditionalFormatting>
  <conditionalFormatting sqref="J57">
    <cfRule type="expression" dxfId="94" priority="129">
      <formula>J57=IFERROR(VLOOKUP(I57,#REF!,1,FALSE),"2_Только субъекты МСП")</formula>
    </cfRule>
    <cfRule type="expression" dxfId="93" priority="130">
      <formula>J57&lt;&gt;IF(I57=VLOOKUP(I57,#REF!,1,FALSE),"2_Только субъекты МСП")</formula>
    </cfRule>
  </conditionalFormatting>
  <conditionalFormatting sqref="AB58">
    <cfRule type="cellIs" dxfId="92" priority="128" operator="equal">
      <formula>"не требуется"</formula>
    </cfRule>
  </conditionalFormatting>
  <conditionalFormatting sqref="AH58">
    <cfRule type="cellIs" dxfId="91" priority="127" operator="equal">
      <formula>"не требуется"</formula>
    </cfRule>
  </conditionalFormatting>
  <conditionalFormatting sqref="J58">
    <cfRule type="expression" dxfId="90" priority="125">
      <formula>J58=IFERROR(VLOOKUP(I58,#REF!,1,FALSE),"2_Только субъекты МСП")</formula>
    </cfRule>
    <cfRule type="expression" dxfId="89" priority="126">
      <formula>J58&lt;&gt;IF(I58=VLOOKUP(I58,#REF!,1,FALSE),"2_Только субъекты МСП")</formula>
    </cfRule>
  </conditionalFormatting>
  <conditionalFormatting sqref="AB59">
    <cfRule type="cellIs" dxfId="88" priority="124" operator="equal">
      <formula>"не требуется"</formula>
    </cfRule>
  </conditionalFormatting>
  <conditionalFormatting sqref="AH59">
    <cfRule type="cellIs" dxfId="87" priority="123" operator="equal">
      <formula>"не требуется"</formula>
    </cfRule>
  </conditionalFormatting>
  <conditionalFormatting sqref="J59">
    <cfRule type="expression" dxfId="86" priority="121">
      <formula>J59=IFERROR(VLOOKUP(I59,#REF!,1,FALSE),"2_Только субъекты МСП")</formula>
    </cfRule>
    <cfRule type="expression" dxfId="85" priority="122">
      <formula>J59&lt;&gt;IF(I59=VLOOKUP(I59,#REF!,1,FALSE),"2_Только субъекты МСП")</formula>
    </cfRule>
  </conditionalFormatting>
  <conditionalFormatting sqref="AB60">
    <cfRule type="cellIs" dxfId="84" priority="120" operator="equal">
      <formula>"не требуется"</formula>
    </cfRule>
  </conditionalFormatting>
  <conditionalFormatting sqref="AH60">
    <cfRule type="cellIs" dxfId="83" priority="119" operator="equal">
      <formula>"не требуется"</formula>
    </cfRule>
  </conditionalFormatting>
  <conditionalFormatting sqref="J60">
    <cfRule type="expression" dxfId="82" priority="117">
      <formula>J60=IFERROR(VLOOKUP(I60,#REF!,1,FALSE),"2_Только субъекты МСП")</formula>
    </cfRule>
    <cfRule type="expression" dxfId="81" priority="118">
      <formula>J60&lt;&gt;IF(I60=VLOOKUP(I60,#REF!,1,FALSE),"2_Только субъекты МСП")</formula>
    </cfRule>
  </conditionalFormatting>
  <conditionalFormatting sqref="AH69">
    <cfRule type="cellIs" dxfId="80" priority="79" operator="equal">
      <formula>"не требуется"</formula>
    </cfRule>
  </conditionalFormatting>
  <conditionalFormatting sqref="AH71">
    <cfRule type="cellIs" dxfId="79" priority="71" operator="equal">
      <formula>"не требуется"</formula>
    </cfRule>
  </conditionalFormatting>
  <conditionalFormatting sqref="J61">
    <cfRule type="expression" dxfId="78" priority="113">
      <formula>J61=IFERROR(VLOOKUP(I61,#REF!,1,FALSE),"2_Только субъекты МСП")</formula>
    </cfRule>
    <cfRule type="expression" dxfId="77" priority="114">
      <formula>J61&lt;&gt;IF(I61=VLOOKUP(I61,#REF!,1,FALSE),"2_Только субъекты МСП")</formula>
    </cfRule>
  </conditionalFormatting>
  <conditionalFormatting sqref="AB61">
    <cfRule type="cellIs" dxfId="76" priority="116" operator="equal">
      <formula>"не требуется"</formula>
    </cfRule>
  </conditionalFormatting>
  <conditionalFormatting sqref="AH61">
    <cfRule type="cellIs" dxfId="75" priority="115" operator="equal">
      <formula>"не требуется"</formula>
    </cfRule>
  </conditionalFormatting>
  <conditionalFormatting sqref="J62">
    <cfRule type="expression" dxfId="74" priority="108">
      <formula>J62=IFERROR(VLOOKUP(I62,#REF!,1,FALSE),"2_Только субъекты МСП")</formula>
    </cfRule>
    <cfRule type="expression" dxfId="73" priority="109">
      <formula>J62&lt;&gt;IF(I62=VLOOKUP(I62,#REF!,1,FALSE),"2_Только субъекты МСП")</formula>
    </cfRule>
  </conditionalFormatting>
  <conditionalFormatting sqref="AB62">
    <cfRule type="cellIs" dxfId="72" priority="111" operator="equal">
      <formula>"не требуется"</formula>
    </cfRule>
  </conditionalFormatting>
  <conditionalFormatting sqref="AH62">
    <cfRule type="cellIs" dxfId="71" priority="110" operator="equal">
      <formula>"не требуется"</formula>
    </cfRule>
  </conditionalFormatting>
  <conditionalFormatting sqref="J63">
    <cfRule type="expression" dxfId="70" priority="103">
      <formula>J63=IFERROR(VLOOKUP(I63,#REF!,1,FALSE),"2_Только субъекты МСП")</formula>
    </cfRule>
    <cfRule type="expression" dxfId="69" priority="104">
      <formula>J63&lt;&gt;IF(I63=VLOOKUP(I63,#REF!,1,FALSE),"2_Только субъекты МСП")</formula>
    </cfRule>
  </conditionalFormatting>
  <conditionalFormatting sqref="J64">
    <cfRule type="expression" dxfId="68" priority="98">
      <formula>J64=IFERROR(VLOOKUP(I64,#REF!,1,FALSE),"2_Только субъекты МСП")</formula>
    </cfRule>
    <cfRule type="expression" dxfId="67" priority="99">
      <formula>J64&lt;&gt;IF(I64=VLOOKUP(I64,#REF!,1,FALSE),"2_Только субъекты МСП")</formula>
    </cfRule>
  </conditionalFormatting>
  <conditionalFormatting sqref="AB63">
    <cfRule type="cellIs" dxfId="66" priority="106" operator="equal">
      <formula>"не требуется"</formula>
    </cfRule>
  </conditionalFormatting>
  <conditionalFormatting sqref="AH63">
    <cfRule type="cellIs" dxfId="65" priority="105" operator="equal">
      <formula>"не требуется"</formula>
    </cfRule>
  </conditionalFormatting>
  <conditionalFormatting sqref="AB64">
    <cfRule type="cellIs" dxfId="64" priority="101" operator="equal">
      <formula>"не требуется"</formula>
    </cfRule>
  </conditionalFormatting>
  <conditionalFormatting sqref="AH64">
    <cfRule type="cellIs" dxfId="63" priority="100" operator="equal">
      <formula>"не требуется"</formula>
    </cfRule>
  </conditionalFormatting>
  <conditionalFormatting sqref="J65">
    <cfRule type="expression" dxfId="62" priority="93">
      <formula>J65=IFERROR(VLOOKUP(I65,#REF!,1,FALSE),"2_Только субъекты МСП")</formula>
    </cfRule>
    <cfRule type="expression" dxfId="61" priority="94">
      <formula>J65&lt;&gt;IF(I65=VLOOKUP(I65,#REF!,1,FALSE),"2_Только субъекты МСП")</formula>
    </cfRule>
  </conditionalFormatting>
  <conditionalFormatting sqref="J73">
    <cfRule type="expression" dxfId="60" priority="63">
      <formula>J73=IFERROR(VLOOKUP(I73,#REF!,1,FALSE),"2_Только субъекты МСП")</formula>
    </cfRule>
    <cfRule type="expression" dxfId="59" priority="64">
      <formula>J73&lt;&gt;IF(I73=VLOOKUP(I73,#REF!,1,FALSE),"2_Только субъекты МСП")</formula>
    </cfRule>
  </conditionalFormatting>
  <conditionalFormatting sqref="AB65">
    <cfRule type="cellIs" dxfId="58" priority="96" operator="equal">
      <formula>"не требуется"</formula>
    </cfRule>
  </conditionalFormatting>
  <conditionalFormatting sqref="AH65">
    <cfRule type="cellIs" dxfId="57" priority="95" operator="equal">
      <formula>"не требуется"</formula>
    </cfRule>
  </conditionalFormatting>
  <conditionalFormatting sqref="AB66 AH66">
    <cfRule type="cellIs" dxfId="56" priority="92" operator="equal">
      <formula>"не требуется"</formula>
    </cfRule>
  </conditionalFormatting>
  <conditionalFormatting sqref="J66">
    <cfRule type="expression" dxfId="55" priority="90">
      <formula>J66=IFERROR(VLOOKUP(I66,#REF!,1,FALSE),"2_Только субъекты МСП")</formula>
    </cfRule>
    <cfRule type="expression" dxfId="54" priority="91">
      <formula>J66&lt;&gt;IF(I66=VLOOKUP(I66,#REF!,1,FALSE),"2_Только субъекты МСП")</formula>
    </cfRule>
  </conditionalFormatting>
  <conditionalFormatting sqref="AB67 AH67">
    <cfRule type="cellIs" dxfId="53" priority="89" operator="equal">
      <formula>"не требуется"</formula>
    </cfRule>
  </conditionalFormatting>
  <conditionalFormatting sqref="J67">
    <cfRule type="expression" dxfId="52" priority="87">
      <formula>J67=IFERROR(VLOOKUP(I67,#REF!,1,FALSE),"2_Только субъекты МСП")</formula>
    </cfRule>
    <cfRule type="expression" dxfId="51" priority="88">
      <formula>J67&lt;&gt;IF(I67=VLOOKUP(I67,#REF!,1,FALSE),"2_Только субъекты МСП")</formula>
    </cfRule>
  </conditionalFormatting>
  <conditionalFormatting sqref="AB68">
    <cfRule type="cellIs" dxfId="50" priority="86" operator="equal">
      <formula>"не требуется"</formula>
    </cfRule>
  </conditionalFormatting>
  <conditionalFormatting sqref="AH68">
    <cfRule type="cellIs" dxfId="49" priority="85" operator="equal">
      <formula>"не требуется"</formula>
    </cfRule>
  </conditionalFormatting>
  <conditionalFormatting sqref="J68">
    <cfRule type="expression" dxfId="48" priority="83">
      <formula>J68=IFERROR(VLOOKUP(I68,#REF!,1,FALSE),"2_Только субъекты МСП")</formula>
    </cfRule>
    <cfRule type="expression" dxfId="47" priority="84">
      <formula>J68&lt;&gt;IF(I68=VLOOKUP(I68,#REF!,1,FALSE),"2_Только субъекты МСП")</formula>
    </cfRule>
  </conditionalFormatting>
  <conditionalFormatting sqref="J69">
    <cfRule type="expression" dxfId="46" priority="80">
      <formula>J69=IFERROR(VLOOKUP(I69,#REF!,1,FALSE),"2_Только субъекты МСП")</formula>
    </cfRule>
    <cfRule type="expression" dxfId="45" priority="81">
      <formula>J69&lt;&gt;IF(I69=VLOOKUP(I69,#REF!,1,FALSE),"2_Только субъекты МСП")</formula>
    </cfRule>
  </conditionalFormatting>
  <conditionalFormatting sqref="AH72">
    <cfRule type="cellIs" dxfId="44" priority="67" operator="equal">
      <formula>"не требуется"</formula>
    </cfRule>
  </conditionalFormatting>
  <conditionalFormatting sqref="J70">
    <cfRule type="expression" dxfId="43" priority="76">
      <formula>J70=IFERROR(VLOOKUP(I70,#REF!,1,FALSE),"2_Только субъекты МСП")</formula>
    </cfRule>
    <cfRule type="expression" dxfId="42" priority="77">
      <formula>J70&lt;&gt;IF(I70=VLOOKUP(I70,#REF!,1,FALSE),"2_Только субъекты МСП")</formula>
    </cfRule>
  </conditionalFormatting>
  <conditionalFormatting sqref="AH70">
    <cfRule type="cellIs" dxfId="41" priority="75" operator="equal">
      <formula>"не требуется"</formula>
    </cfRule>
  </conditionalFormatting>
  <conditionalFormatting sqref="J71">
    <cfRule type="expression" dxfId="40" priority="72">
      <formula>J71=IFERROR(VLOOKUP(I71,#REF!,1,FALSE),"2_Только субъекты МСП")</formula>
    </cfRule>
    <cfRule type="expression" dxfId="39" priority="73">
      <formula>J71&lt;&gt;IF(I71=VLOOKUP(I71,#REF!,1,FALSE),"2_Только субъекты МСП")</formula>
    </cfRule>
  </conditionalFormatting>
  <conditionalFormatting sqref="AH75">
    <cfRule type="cellIs" dxfId="38" priority="55" operator="equal">
      <formula>"не требуется"</formula>
    </cfRule>
  </conditionalFormatting>
  <conditionalFormatting sqref="AH76">
    <cfRule type="cellIs" dxfId="37" priority="51" operator="equal">
      <formula>"не требуется"</formula>
    </cfRule>
  </conditionalFormatting>
  <conditionalFormatting sqref="J72">
    <cfRule type="expression" dxfId="36" priority="68">
      <formula>J72=IFERROR(VLOOKUP(I72,#REF!,1,FALSE),"2_Только субъекты МСП")</formula>
    </cfRule>
    <cfRule type="expression" dxfId="35" priority="69">
      <formula>J72&lt;&gt;IF(I72=VLOOKUP(I72,#REF!,1,FALSE),"2_Только субъекты МСП")</formula>
    </cfRule>
  </conditionalFormatting>
  <conditionalFormatting sqref="AB73">
    <cfRule type="cellIs" dxfId="34" priority="66" operator="equal">
      <formula>"не требуется"</formula>
    </cfRule>
  </conditionalFormatting>
  <conditionalFormatting sqref="AH73">
    <cfRule type="cellIs" dxfId="33" priority="65" operator="equal">
      <formula>"не требуется"</formula>
    </cfRule>
  </conditionalFormatting>
  <conditionalFormatting sqref="J74">
    <cfRule type="expression" dxfId="32" priority="59">
      <formula>J74=IFERROR(VLOOKUP(I74,#REF!,1,FALSE),"2_Только субъекты МСП")</formula>
    </cfRule>
    <cfRule type="expression" dxfId="31" priority="60">
      <formula>J74&lt;&gt;IF(I74=VLOOKUP(I74,#REF!,1,FALSE),"2_Только субъекты МСП")</formula>
    </cfRule>
  </conditionalFormatting>
  <conditionalFormatting sqref="AB74">
    <cfRule type="cellIs" dxfId="30" priority="62" operator="equal">
      <formula>"не требуется"</formula>
    </cfRule>
  </conditionalFormatting>
  <conditionalFormatting sqref="AH74">
    <cfRule type="cellIs" dxfId="29" priority="61" operator="equal">
      <formula>"не требуется"</formula>
    </cfRule>
  </conditionalFormatting>
  <conditionalFormatting sqref="J75">
    <cfRule type="expression" dxfId="28" priority="56">
      <formula>J75=IFERROR(VLOOKUP(I75,#REF!,1,FALSE),"2_Только субъекты МСП")</formula>
    </cfRule>
    <cfRule type="expression" dxfId="27" priority="57">
      <formula>J75&lt;&gt;IF(I75=VLOOKUP(I75,#REF!,1,FALSE),"2_Только субъекты МСП")</formula>
    </cfRule>
  </conditionalFormatting>
  <conditionalFormatting sqref="AH77">
    <cfRule type="cellIs" dxfId="26" priority="47" operator="equal">
      <formula>"не требуется"</formula>
    </cfRule>
  </conditionalFormatting>
  <conditionalFormatting sqref="J76">
    <cfRule type="expression" dxfId="25" priority="52">
      <formula>J76=IFERROR(VLOOKUP(I76,#REF!,1,FALSE),"2_Только субъекты МСП")</formula>
    </cfRule>
    <cfRule type="expression" dxfId="24" priority="53">
      <formula>J76&lt;&gt;IF(I76=VLOOKUP(I76,#REF!,1,FALSE),"2_Только субъекты МСП")</formula>
    </cfRule>
  </conditionalFormatting>
  <conditionalFormatting sqref="J77">
    <cfRule type="expression" dxfId="23" priority="48">
      <formula>J77=IFERROR(VLOOKUP(I77,#REF!,1,FALSE),"2_Только субъекты МСП")</formula>
    </cfRule>
    <cfRule type="expression" dxfId="22" priority="49">
      <formula>J77&lt;&gt;IF(I77=VLOOKUP(I77,#REF!,1,FALSE),"2_Только субъекты МСП")</formula>
    </cfRule>
  </conditionalFormatting>
  <conditionalFormatting sqref="AH78">
    <cfRule type="cellIs" dxfId="21" priority="26" operator="equal">
      <formula>"не требуется"</formula>
    </cfRule>
  </conditionalFormatting>
  <conditionalFormatting sqref="AH79">
    <cfRule type="cellIs" dxfId="20" priority="25" operator="equal">
      <formula>"не требуется"</formula>
    </cfRule>
  </conditionalFormatting>
  <conditionalFormatting sqref="AH80">
    <cfRule type="cellIs" dxfId="19" priority="24" operator="equal">
      <formula>"не требуется"</formula>
    </cfRule>
  </conditionalFormatting>
  <conditionalFormatting sqref="AH81">
    <cfRule type="cellIs" dxfId="18" priority="23" operator="equal">
      <formula>"не требуется"</formula>
    </cfRule>
  </conditionalFormatting>
  <conditionalFormatting sqref="AB82">
    <cfRule type="cellIs" dxfId="17" priority="22" operator="equal">
      <formula>"не требуется"</formula>
    </cfRule>
  </conditionalFormatting>
  <conditionalFormatting sqref="AH82">
    <cfRule type="cellIs" dxfId="16" priority="21" operator="equal">
      <formula>"не требуется"</formula>
    </cfRule>
  </conditionalFormatting>
  <conditionalFormatting sqref="J82">
    <cfRule type="expression" dxfId="15" priority="19">
      <formula>J82=IFERROR(VLOOKUP(I82,#REF!,1,FALSE),"2_Только субъекты МСП")</formula>
    </cfRule>
    <cfRule type="expression" dxfId="14" priority="20">
      <formula>J82&lt;&gt;IF(I82=VLOOKUP(I82,#REF!,1,FALSE),"2_Только субъекты МСП")</formula>
    </cfRule>
  </conditionalFormatting>
  <conditionalFormatting sqref="AB83">
    <cfRule type="cellIs" dxfId="13" priority="18" operator="equal">
      <formula>"не требуется"</formula>
    </cfRule>
  </conditionalFormatting>
  <conditionalFormatting sqref="AH83">
    <cfRule type="cellIs" dxfId="12" priority="17" operator="equal">
      <formula>"не требуется"</formula>
    </cfRule>
  </conditionalFormatting>
  <conditionalFormatting sqref="J83">
    <cfRule type="expression" dxfId="11" priority="15">
      <formula>J83=IFERROR(VLOOKUP(I83,#REF!,1,FALSE),"2_Только субъекты МСП")</formula>
    </cfRule>
    <cfRule type="expression" dxfId="10" priority="16">
      <formula>J83&lt;&gt;IF(I83=VLOOKUP(I83,#REF!,1,FALSE),"2_Только субъекты МСП")</formula>
    </cfRule>
  </conditionalFormatting>
  <conditionalFormatting sqref="AH84">
    <cfRule type="cellIs" dxfId="9" priority="14" operator="equal">
      <formula>"не требуется"</formula>
    </cfRule>
  </conditionalFormatting>
  <conditionalFormatting sqref="AB85">
    <cfRule type="cellIs" dxfId="8" priority="13" operator="equal">
      <formula>"не требуется"</formula>
    </cfRule>
  </conditionalFormatting>
  <conditionalFormatting sqref="AH85">
    <cfRule type="cellIs" dxfId="7" priority="12" operator="equal">
      <formula>"не требуется"</formula>
    </cfRule>
  </conditionalFormatting>
  <conditionalFormatting sqref="J85">
    <cfRule type="expression" dxfId="6" priority="10">
      <formula>J85=IFERROR(VLOOKUP(I85,#REF!,1,FALSE),"2_Только субъекты МСП")</formula>
    </cfRule>
    <cfRule type="expression" dxfId="5" priority="11">
      <formula>J85&lt;&gt;IF(I85=VLOOKUP(I85,#REF!,1,FALSE),"2_Только субъекты МСП")</formula>
    </cfRule>
  </conditionalFormatting>
  <conditionalFormatting sqref="AZ86:BA86">
    <cfRule type="cellIs" dxfId="4" priority="5" operator="equal">
      <formula>"не требуется"</formula>
    </cfRule>
  </conditionalFormatting>
  <conditionalFormatting sqref="J86">
    <cfRule type="expression" dxfId="3" priority="3">
      <formula>J86=IFERROR(VLOOKUP(I86,#REF!,1,FALSE),"2_Только субъекты МСП")</formula>
    </cfRule>
    <cfRule type="expression" dxfId="2" priority="4">
      <formula>J86&lt;&gt;IF(I86=VLOOKUP(I86,#REF!,1,FALSE),"2_Только субъекты МСП")</formula>
    </cfRule>
  </conditionalFormatting>
  <conditionalFormatting sqref="AB86">
    <cfRule type="cellIs" dxfId="1" priority="2" operator="equal">
      <formula>"не требуется"</formula>
    </cfRule>
  </conditionalFormatting>
  <conditionalFormatting sqref="AH86">
    <cfRule type="cellIs" dxfId="0" priority="1" operator="equal">
      <formula>"не требуется"</formula>
    </cfRule>
  </conditionalFormatting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C3:E14"/>
  <sheetViews>
    <sheetView workbookViewId="0">
      <selection activeCell="M19" sqref="M19"/>
    </sheetView>
  </sheetViews>
  <sheetFormatPr defaultRowHeight="15" x14ac:dyDescent="0.25"/>
  <cols>
    <col min="1" max="2" width="9.140625" style="1"/>
    <col min="3" max="3" width="27" style="1" customWidth="1"/>
    <col min="4" max="4" width="43.42578125" style="1" customWidth="1"/>
    <col min="5" max="5" width="35.7109375" style="1" customWidth="1"/>
    <col min="6" max="16384" width="9.140625" style="1"/>
  </cols>
  <sheetData>
    <row r="3" spans="3:5" x14ac:dyDescent="0.25">
      <c r="C3" s="4" t="s">
        <v>13</v>
      </c>
      <c r="D3" s="4" t="s">
        <v>14</v>
      </c>
      <c r="E3" s="4" t="s">
        <v>15</v>
      </c>
    </row>
    <row r="4" spans="3:5" x14ac:dyDescent="0.25">
      <c r="C4" s="3" t="s">
        <v>9</v>
      </c>
      <c r="D4" s="3" t="s">
        <v>16</v>
      </c>
      <c r="E4" s="5" t="s">
        <v>17</v>
      </c>
    </row>
    <row r="5" spans="3:5" ht="30" x14ac:dyDescent="0.25">
      <c r="C5" s="3" t="s">
        <v>18</v>
      </c>
      <c r="D5" s="6" t="s">
        <v>19</v>
      </c>
      <c r="E5" s="3" t="s">
        <v>20</v>
      </c>
    </row>
    <row r="6" spans="3:5" ht="75" x14ac:dyDescent="0.25">
      <c r="C6" s="7" t="s">
        <v>21</v>
      </c>
      <c r="D6" s="6" t="s">
        <v>22</v>
      </c>
      <c r="E6" s="7" t="s">
        <v>23</v>
      </c>
    </row>
    <row r="7" spans="3:5" ht="90" x14ac:dyDescent="0.25">
      <c r="C7" s="8" t="s">
        <v>24</v>
      </c>
      <c r="D7" s="6" t="s">
        <v>25</v>
      </c>
      <c r="E7" s="3" t="s">
        <v>26</v>
      </c>
    </row>
    <row r="8" spans="3:5" ht="60" x14ac:dyDescent="0.25">
      <c r="C8" s="3"/>
      <c r="D8" s="3" t="s">
        <v>27</v>
      </c>
      <c r="E8" s="3" t="s">
        <v>28</v>
      </c>
    </row>
    <row r="9" spans="3:5" ht="45" x14ac:dyDescent="0.25">
      <c r="C9" s="11"/>
      <c r="D9" s="3" t="s">
        <v>29</v>
      </c>
      <c r="E9" s="11" t="s">
        <v>33</v>
      </c>
    </row>
    <row r="10" spans="3:5" x14ac:dyDescent="0.25">
      <c r="C10" s="3"/>
      <c r="D10" s="2" t="s">
        <v>31</v>
      </c>
      <c r="E10" s="3" t="s">
        <v>30</v>
      </c>
    </row>
    <row r="11" spans="3:5" x14ac:dyDescent="0.25">
      <c r="C11" s="2"/>
      <c r="D11" s="10" t="s">
        <v>32</v>
      </c>
      <c r="E11" s="2"/>
    </row>
    <row r="12" spans="3:5" x14ac:dyDescent="0.25">
      <c r="C12" s="2"/>
      <c r="D12" s="10" t="s">
        <v>30</v>
      </c>
      <c r="E12" s="2"/>
    </row>
    <row r="13" spans="3:5" x14ac:dyDescent="0.25">
      <c r="C13" s="9"/>
      <c r="E13" s="9"/>
    </row>
    <row r="14" spans="3:5" x14ac:dyDescent="0.25">
      <c r="C14" s="9"/>
      <c r="D14" s="10"/>
      <c r="E14" s="9"/>
    </row>
  </sheetData>
  <sheetProtection password="CF7A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F854B8-D713-41D6-A51B-542BB3E0FC6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C587F3-C57E-4067-AB72-C7A487B948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975B2-EC92-42CE-B49B-B8F504808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приложение к Приложению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Сафронова Анна Александровна</cp:lastModifiedBy>
  <cp:lastPrinted>2021-12-08T04:55:00Z</cp:lastPrinted>
  <dcterms:created xsi:type="dcterms:W3CDTF">2011-09-06T07:01:38Z</dcterms:created>
  <dcterms:modified xsi:type="dcterms:W3CDTF">2022-05-19T08:37:27Z</dcterms:modified>
</cp:coreProperties>
</file>