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ГКПЗ с 01.01.2013" sheetId="4" r:id="rId1"/>
    <sheet name="ГКПЗ 2013 с 23.10.2013" sheetId="5" r:id="rId2"/>
    <sheet name="Лист1" sheetId="1" r:id="rId3"/>
    <sheet name="Лист2" sheetId="2" r:id="rId4"/>
    <sheet name="Лист3" sheetId="3" r:id="rId5"/>
  </sheets>
  <definedNames>
    <definedName name="_xlnm._FilterDatabase" localSheetId="1" hidden="1">'ГКПЗ 2013 с 23.10.2013'!$A$20:$W$46</definedName>
    <definedName name="_xlnm._FilterDatabase" localSheetId="0" hidden="1">'ГКПЗ с 01.01.2013'!$A$20:$V$49</definedName>
  </definedNames>
  <calcPr calcId="145621"/>
</workbook>
</file>

<file path=xl/calcChain.xml><?xml version="1.0" encoding="utf-8"?>
<calcChain xmlns="http://schemas.openxmlformats.org/spreadsheetml/2006/main">
  <c r="K40" i="5" l="1"/>
  <c r="K36" i="5"/>
  <c r="K29" i="5"/>
  <c r="K28" i="5"/>
  <c r="K26" i="5" s="1"/>
  <c r="K24" i="5"/>
  <c r="K21" i="5"/>
  <c r="K43" i="5" s="1"/>
  <c r="K45" i="4" l="1"/>
  <c r="K43" i="4"/>
  <c r="K39" i="4"/>
  <c r="K38" i="4"/>
  <c r="K37" i="4"/>
  <c r="K36" i="4"/>
  <c r="K32" i="4"/>
  <c r="K31" i="4"/>
  <c r="K29" i="4"/>
  <c r="K25" i="4"/>
  <c r="K21" i="4"/>
  <c r="K27" i="4" l="1"/>
  <c r="K47" i="4"/>
</calcChain>
</file>

<file path=xl/comments1.xml><?xml version="1.0" encoding="utf-8"?>
<comments xmlns="http://schemas.openxmlformats.org/spreadsheetml/2006/main">
  <authors>
    <author>Автор</author>
  </authors>
  <commentLis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приобритение кондиционеров на сумму 338 в план торгов не включены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>Царегородцева Анастасия Владимировна: в т.ч.</t>
        </r>
        <r>
          <rPr>
            <sz val="8"/>
            <color indexed="81"/>
            <rFont val="Tahoma"/>
            <family val="2"/>
            <charset val="204"/>
          </rPr>
          <t xml:space="preserve">
Услуги по доставке уведомлений для отключений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приобритение кондиционеров на сумму 338 в план торгов не включены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>Царегородцева Анастасия Владимировна: в т.ч.</t>
        </r>
        <r>
          <rPr>
            <sz val="8"/>
            <color indexed="81"/>
            <rFont val="Tahoma"/>
            <family val="2"/>
            <charset val="204"/>
          </rPr>
          <t xml:space="preserve">
Услуги по доставке уведомлений для отключений</t>
        </r>
      </text>
    </comment>
  </commentList>
</comments>
</file>

<file path=xl/sharedStrings.xml><?xml version="1.0" encoding="utf-8"?>
<sst xmlns="http://schemas.openxmlformats.org/spreadsheetml/2006/main" count="509" uniqueCount="136">
  <si>
    <t>Приложение № 1 к  Приказу № 275 от 12.11.2012г.</t>
  </si>
  <si>
    <t xml:space="preserve">УТВЕРЖДАЮ </t>
  </si>
  <si>
    <t>Директор ОАО "ЕЭнС"</t>
  </si>
  <si>
    <t xml:space="preserve">Годовая комплексная программа закупки товаров (работ, услуг) на 2013 год </t>
  </si>
  <si>
    <t xml:space="preserve">___________________С.Е. Попов </t>
  </si>
  <si>
    <t>Наименование заказчика</t>
  </si>
  <si>
    <t>ОАО "Екатеринбургэнергосбыт"</t>
  </si>
  <si>
    <t>Адрес местонахождения заказчика</t>
  </si>
  <si>
    <t>620017, г. Екатеринбург, пр. Космонавтов 17 а</t>
  </si>
  <si>
    <t>Телефон заказчика</t>
  </si>
  <si>
    <t>(343) 215-76-48</t>
  </si>
  <si>
    <t>Электронная почта заказчика</t>
  </si>
  <si>
    <t>ZaregorodzevAV@eesn.ru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</si>
  <si>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</si>
  <si>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</si>
  <si>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</si>
  <si>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</si>
  <si>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</si>
  <si>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</si>
  <si>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</si>
  <si>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</si>
  <si>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</si>
  <si>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Источник</t>
  </si>
  <si>
    <t xml:space="preserve">Ответственное СП </t>
  </si>
  <si>
    <t>предмет договора</t>
  </si>
  <si>
    <t>минимально необходимые требования, предъявляемые товарам (работа,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</si>
  <si>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</si>
  <si>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</si>
  <si>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</si>
  <si>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лота), тыс.руб. с НДС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</si>
  <si>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</si>
  <si>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</si>
  <si>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</si>
  <si>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</si>
  <si>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 извещения о закупке (месяц, год)</t>
  </si>
  <si>
    <t>срок  исполнения договора (месяц, год)</t>
  </si>
  <si>
    <t>да/нет</t>
  </si>
  <si>
    <t>Инвестиционная  деятельность</t>
  </si>
  <si>
    <t>52.48.13; 52.48.16</t>
  </si>
  <si>
    <t>Поставка серверов и оборудования КВС</t>
  </si>
  <si>
    <t>Согласно спецификации</t>
  </si>
  <si>
    <t>шт.</t>
  </si>
  <si>
    <t>Свердловская область</t>
  </si>
  <si>
    <t>ОЗЦ</t>
  </si>
  <si>
    <t>да</t>
  </si>
  <si>
    <t>амортизация</t>
  </si>
  <si>
    <t>IT</t>
  </si>
  <si>
    <t>Пользовательское оборудование</t>
  </si>
  <si>
    <t>до 31.12.2013</t>
  </si>
  <si>
    <t>Средства обеспечения собственной безопасности</t>
  </si>
  <si>
    <t>СЭБ</t>
  </si>
  <si>
    <t>Финансовая деятельность</t>
  </si>
  <si>
    <t>65.22.1</t>
  </si>
  <si>
    <t>Кредитная линия</t>
  </si>
  <si>
    <t>Согласно техническому  заданию</t>
  </si>
  <si>
    <t>Аукцион</t>
  </si>
  <si>
    <t>пр. собственные ср.</t>
  </si>
  <si>
    <t>Казначейство</t>
  </si>
  <si>
    <t>Операционная  деятельность</t>
  </si>
  <si>
    <t>74.30.5</t>
  </si>
  <si>
    <t>Услуги по списанию показаний с приборов учета физических лиц</t>
  </si>
  <si>
    <t>себестоимость</t>
  </si>
  <si>
    <t>ОР</t>
  </si>
  <si>
    <t>64.1</t>
  </si>
  <si>
    <t>Услуги по печати и упаковке квитанций для физических лиц</t>
  </si>
  <si>
    <t>Услуги по доставке квитанций для физических лиц</t>
  </si>
  <si>
    <t>74.84</t>
  </si>
  <si>
    <t>Услуги по отключению ограничению потребителей</t>
  </si>
  <si>
    <t>ЕИ</t>
  </si>
  <si>
    <t>Инспекция</t>
  </si>
  <si>
    <t>64.11.12</t>
  </si>
  <si>
    <t>Услуги по приему франкировальной корреспонденции</t>
  </si>
  <si>
    <t>ОДиИП</t>
  </si>
  <si>
    <t>74.70.1</t>
  </si>
  <si>
    <t>Коммунальные услуги, техническое обслуживание инженерного  оборудования</t>
  </si>
  <si>
    <t>АХО</t>
  </si>
  <si>
    <t>Коммунальные услуги, уборка помещений</t>
  </si>
  <si>
    <t>63.21.21</t>
  </si>
  <si>
    <t>Наем служебного автотранспорта</t>
  </si>
  <si>
    <t>Предоставление  в пользование легковые  автомобили  с водителем</t>
  </si>
  <si>
    <t>ОЗП</t>
  </si>
  <si>
    <t>Добровольное страхование и страхование от несчастных случаев</t>
  </si>
  <si>
    <t>Программы: 1.    Амбулаторно-поликлиническое обслуживание 2.    Специализированная стоматологическая помощь. 3.    Скорая медицинская помощь. 4.    Стационарное обслуживание (экстренная госпитализация). 5.    Стационарное обслуживание (плановая госпитализация).</t>
  </si>
  <si>
    <t>ОК</t>
  </si>
  <si>
    <t>45.43</t>
  </si>
  <si>
    <t>Ремонтные работы (Отделочные работы)</t>
  </si>
  <si>
    <t>Отделочные работы</t>
  </si>
  <si>
    <t>Ремонтные работы (Установка перегородок)</t>
  </si>
  <si>
    <t>Установка перегородок</t>
  </si>
  <si>
    <t>52.1</t>
  </si>
  <si>
    <t xml:space="preserve">Приобретение прочих материалов </t>
  </si>
  <si>
    <t>72.6</t>
  </si>
  <si>
    <t>Услуги по внесению индивидуальных изменений в ОИК "Сбыт" ГОС</t>
  </si>
  <si>
    <t>Услуги по внесению индивидуальных изменений в ОИК "Сбыт" БЫТ</t>
  </si>
  <si>
    <t xml:space="preserve">Услуги по сопровождению обслуживанию и тех поддержки ИК "Сбыт" </t>
  </si>
  <si>
    <t>72.60</t>
  </si>
  <si>
    <t>Внедрение программного продукта по собственной безопасности предприятия</t>
  </si>
  <si>
    <t>72.61</t>
  </si>
  <si>
    <t>Программный продукт по собственной безопасности предприятия</t>
  </si>
  <si>
    <t>до 31.03.2013</t>
  </si>
  <si>
    <t>Приобретение расходных материалов для орг. техники</t>
  </si>
  <si>
    <t>до 31.12.2014</t>
  </si>
  <si>
    <t>22.1.</t>
  </si>
  <si>
    <t>Информационные услуги</t>
  </si>
  <si>
    <t>PR</t>
  </si>
  <si>
    <t xml:space="preserve">Всего  22 закупки на сумму </t>
  </si>
  <si>
    <t>Исполнитель, ответственный секретарь ЦЗК:</t>
  </si>
  <si>
    <t>Ведущий специалист по конкурсным процедурам                                      ОАО "ЕЭнС"</t>
  </si>
  <si>
    <t>_________________Царегородцева А.В.</t>
  </si>
  <si>
    <t>Согласовали:</t>
  </si>
  <si>
    <t>Начальник УФП __________________Ерохина И.П.</t>
  </si>
  <si>
    <t>Председатель ЦЗК___________________Шор М.П.</t>
  </si>
  <si>
    <t>Приложение № 1 к  Приказу № 302 от 23.10.2013 г.</t>
  </si>
  <si>
    <t>Примечания</t>
  </si>
  <si>
    <t>Поставка серверов и обрудования КВС (сетевого хранилища данных)</t>
  </si>
  <si>
    <t>нет</t>
  </si>
  <si>
    <t>Поставка обрудования для видеоконференций</t>
  </si>
  <si>
    <t>ООК</t>
  </si>
  <si>
    <t>74.30.5, 64.1</t>
  </si>
  <si>
    <t>7420000; 6410000</t>
  </si>
  <si>
    <t>Услуги по списанию показаний приборов учета, печати, упаковке и доставке квитанций физическим лицам</t>
  </si>
  <si>
    <t>протокол ЗК №7 от 30.11.12, ФГУП "Почта России" (ЕИ)</t>
  </si>
  <si>
    <t>Предоставление  в пользование легковых  автомобилей с водителем</t>
  </si>
  <si>
    <t xml:space="preserve">Добровольное медицинское страхование </t>
  </si>
  <si>
    <t>Страхование от несчастных случаев</t>
  </si>
  <si>
    <t>Ремонтные работы</t>
  </si>
  <si>
    <t>протокол ЗК №7 от 30.11.12, ООО  "Компания "Техносбыт" (ЕИ)</t>
  </si>
  <si>
    <t xml:space="preserve">Услуги по сопровождению обслуживанию и тех поддержке ИК "Сбыт" </t>
  </si>
  <si>
    <t>протокол ЗК №7 от 30.11.12, ООО  "БГ" (ЕИ)</t>
  </si>
  <si>
    <t xml:space="preserve">Работы по созданию расчетных схем для АИИС КУЭ </t>
  </si>
  <si>
    <t>УПЭиВТ</t>
  </si>
  <si>
    <t>протокол ЗК №3 от 07.10.2013</t>
  </si>
  <si>
    <t xml:space="preserve">Всего  18 закупок на сумму </t>
  </si>
  <si>
    <t xml:space="preserve">Исполнитель: </t>
  </si>
  <si>
    <t>ответственный секретарь ЗК ОАО "ЕЭнС"</t>
  </si>
  <si>
    <t>_________________ Е.В.Тимошенко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</si>
</sst>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Alignment="1">
      <alignment horizontal="left" wrapText="1"/>
    </xf>
    <xf numFmtId="3" fontId="2" fillId="0" borderId="0" xfId="1" applyNumberFormat="1" applyFont="1" applyAlignment="1">
      <alignment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5" fillId="0" borderId="0" xfId="1" applyFont="1"/>
    <xf numFmtId="0" fontId="2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wrapText="1"/>
    </xf>
    <xf numFmtId="0" fontId="6" fillId="3" borderId="1" xfId="1" applyFont="1" applyFill="1" applyBorder="1" applyAlignment="1">
      <alignment horizontal="right" wrapText="1"/>
    </xf>
    <xf numFmtId="0" fontId="6" fillId="3" borderId="1" xfId="1" applyFont="1" applyFill="1" applyBorder="1" applyAlignment="1">
      <alignment horizontal="center" wrapText="1"/>
    </xf>
    <xf numFmtId="3" fontId="6" fillId="3" borderId="1" xfId="1" applyNumberFormat="1" applyFont="1" applyFill="1" applyBorder="1" applyAlignment="1">
      <alignment wrapText="1"/>
    </xf>
    <xf numFmtId="164" fontId="6" fillId="3" borderId="1" xfId="1" applyNumberFormat="1" applyFont="1" applyFill="1" applyBorder="1" applyAlignment="1">
      <alignment wrapText="1"/>
    </xf>
    <xf numFmtId="0" fontId="6" fillId="0" borderId="0" xfId="1" applyFont="1" applyFill="1" applyAlignment="1">
      <alignment wrapText="1"/>
    </xf>
    <xf numFmtId="0" fontId="6" fillId="4" borderId="1" xfId="1" applyFont="1" applyFill="1" applyBorder="1" applyAlignment="1">
      <alignment wrapText="1"/>
    </xf>
    <xf numFmtId="0" fontId="6" fillId="4" borderId="1" xfId="1" applyFont="1" applyFill="1" applyBorder="1" applyAlignment="1">
      <alignment horizontal="right" wrapText="1"/>
    </xf>
    <xf numFmtId="0" fontId="6" fillId="4" borderId="1" xfId="1" applyFont="1" applyFill="1" applyBorder="1" applyAlignment="1">
      <alignment horizontal="center" wrapText="1"/>
    </xf>
    <xf numFmtId="3" fontId="6" fillId="4" borderId="1" xfId="1" applyNumberFormat="1" applyFont="1" applyFill="1" applyBorder="1" applyAlignment="1">
      <alignment wrapText="1"/>
    </xf>
    <xf numFmtId="164" fontId="6" fillId="4" borderId="1" xfId="1" applyNumberFormat="1" applyFont="1" applyFill="1" applyBorder="1" applyAlignment="1">
      <alignment wrapText="1"/>
    </xf>
    <xf numFmtId="0" fontId="6" fillId="5" borderId="1" xfId="1" applyFont="1" applyFill="1" applyBorder="1" applyAlignment="1">
      <alignment wrapText="1"/>
    </xf>
    <xf numFmtId="0" fontId="6" fillId="5" borderId="1" xfId="1" applyFont="1" applyFill="1" applyBorder="1" applyAlignment="1">
      <alignment horizontal="right" wrapText="1"/>
    </xf>
    <xf numFmtId="0" fontId="6" fillId="5" borderId="1" xfId="1" applyFont="1" applyFill="1" applyBorder="1" applyAlignment="1">
      <alignment horizontal="center" wrapText="1"/>
    </xf>
    <xf numFmtId="3" fontId="6" fillId="5" borderId="1" xfId="1" applyNumberFormat="1" applyFont="1" applyFill="1" applyBorder="1" applyAlignment="1">
      <alignment wrapText="1"/>
    </xf>
    <xf numFmtId="164" fontId="6" fillId="5" borderId="1" xfId="1" applyNumberFormat="1" applyFont="1" applyFill="1" applyBorder="1" applyAlignment="1">
      <alignment wrapText="1"/>
    </xf>
    <xf numFmtId="0" fontId="6" fillId="6" borderId="1" xfId="1" applyFont="1" applyFill="1" applyBorder="1" applyAlignment="1">
      <alignment wrapText="1"/>
    </xf>
    <xf numFmtId="0" fontId="6" fillId="6" borderId="1" xfId="1" applyFont="1" applyFill="1" applyBorder="1" applyAlignment="1">
      <alignment horizontal="right" wrapText="1"/>
    </xf>
    <xf numFmtId="0" fontId="6" fillId="6" borderId="1" xfId="1" applyFont="1" applyFill="1" applyBorder="1" applyAlignment="1">
      <alignment horizontal="center" wrapText="1"/>
    </xf>
    <xf numFmtId="3" fontId="6" fillId="6" borderId="1" xfId="1" applyNumberFormat="1" applyFont="1" applyFill="1" applyBorder="1" applyAlignment="1">
      <alignment wrapText="1"/>
    </xf>
    <xf numFmtId="164" fontId="6" fillId="6" borderId="1" xfId="1" applyNumberFormat="1" applyFont="1" applyFill="1" applyBorder="1" applyAlignment="1">
      <alignment wrapText="1"/>
    </xf>
    <xf numFmtId="0" fontId="6" fillId="7" borderId="1" xfId="1" applyFont="1" applyFill="1" applyBorder="1" applyAlignment="1">
      <alignment wrapText="1"/>
    </xf>
    <xf numFmtId="0" fontId="6" fillId="7" borderId="1" xfId="1" applyFont="1" applyFill="1" applyBorder="1" applyAlignment="1">
      <alignment horizontal="right" wrapText="1"/>
    </xf>
    <xf numFmtId="0" fontId="6" fillId="7" borderId="1" xfId="1" applyFont="1" applyFill="1" applyBorder="1" applyAlignment="1">
      <alignment horizontal="center" wrapText="1"/>
    </xf>
    <xf numFmtId="3" fontId="6" fillId="7" borderId="1" xfId="1" applyNumberFormat="1" applyFont="1" applyFill="1" applyBorder="1" applyAlignment="1">
      <alignment wrapText="1"/>
    </xf>
    <xf numFmtId="164" fontId="6" fillId="7" borderId="1" xfId="1" applyNumberFormat="1" applyFont="1" applyFill="1" applyBorder="1" applyAlignment="1">
      <alignment wrapText="1"/>
    </xf>
    <xf numFmtId="0" fontId="6" fillId="8" borderId="1" xfId="1" applyFont="1" applyFill="1" applyBorder="1" applyAlignment="1">
      <alignment wrapText="1"/>
    </xf>
    <xf numFmtId="0" fontId="6" fillId="8" borderId="1" xfId="1" applyFont="1" applyFill="1" applyBorder="1" applyAlignment="1">
      <alignment horizontal="right" wrapText="1"/>
    </xf>
    <xf numFmtId="0" fontId="6" fillId="8" borderId="1" xfId="1" applyFont="1" applyFill="1" applyBorder="1" applyAlignment="1">
      <alignment horizontal="center" wrapText="1"/>
    </xf>
    <xf numFmtId="3" fontId="6" fillId="8" borderId="1" xfId="1" applyNumberFormat="1" applyFont="1" applyFill="1" applyBorder="1" applyAlignment="1">
      <alignment wrapText="1"/>
    </xf>
    <xf numFmtId="164" fontId="6" fillId="8" borderId="1" xfId="1" applyNumberFormat="1" applyFont="1" applyFill="1" applyBorder="1" applyAlignment="1">
      <alignment wrapText="1"/>
    </xf>
    <xf numFmtId="0" fontId="7" fillId="8" borderId="1" xfId="1" applyFont="1" applyFill="1" applyBorder="1" applyAlignment="1">
      <alignment wrapText="1"/>
    </xf>
    <xf numFmtId="14" fontId="6" fillId="8" borderId="1" xfId="1" applyNumberFormat="1" applyFont="1" applyFill="1" applyBorder="1" applyAlignment="1">
      <alignment wrapText="1"/>
    </xf>
    <xf numFmtId="0" fontId="8" fillId="0" borderId="0" xfId="1" applyFont="1" applyFill="1" applyAlignment="1">
      <alignment horizontal="justify" vertical="center"/>
    </xf>
    <xf numFmtId="0" fontId="9" fillId="8" borderId="1" xfId="1" applyFont="1" applyFill="1" applyBorder="1" applyAlignment="1">
      <alignment horizontal="right" wrapText="1"/>
    </xf>
    <xf numFmtId="0" fontId="9" fillId="8" borderId="1" xfId="1" applyFont="1" applyFill="1" applyBorder="1" applyAlignment="1">
      <alignment wrapText="1"/>
    </xf>
    <xf numFmtId="0" fontId="9" fillId="8" borderId="1" xfId="1" applyFont="1" applyFill="1" applyBorder="1" applyAlignment="1">
      <alignment horizontal="center" wrapText="1"/>
    </xf>
    <xf numFmtId="3" fontId="9" fillId="8" borderId="1" xfId="1" applyNumberFormat="1" applyFont="1" applyFill="1" applyBorder="1" applyAlignment="1">
      <alignment wrapText="1"/>
    </xf>
    <xf numFmtId="0" fontId="9" fillId="0" borderId="0" xfId="1" applyFont="1" applyFill="1" applyAlignment="1">
      <alignment wrapText="1"/>
    </xf>
    <xf numFmtId="0" fontId="8" fillId="0" borderId="0" xfId="1" applyFont="1" applyFill="1" applyAlignment="1">
      <alignment horizontal="left" vertical="center" indent="3"/>
    </xf>
    <xf numFmtId="3" fontId="6" fillId="3" borderId="1" xfId="1" applyNumberFormat="1" applyFont="1" applyFill="1" applyBorder="1" applyAlignment="1">
      <alignment vertical="center" wrapText="1"/>
    </xf>
    <xf numFmtId="0" fontId="9" fillId="3" borderId="1" xfId="1" applyFont="1" applyFill="1" applyBorder="1" applyAlignment="1">
      <alignment wrapText="1"/>
    </xf>
    <xf numFmtId="0" fontId="6" fillId="9" borderId="1" xfId="1" applyFont="1" applyFill="1" applyBorder="1" applyAlignment="1">
      <alignment wrapText="1"/>
    </xf>
    <xf numFmtId="16" fontId="6" fillId="9" borderId="1" xfId="1" applyNumberFormat="1" applyFont="1" applyFill="1" applyBorder="1" applyAlignment="1">
      <alignment horizontal="right" wrapText="1"/>
    </xf>
    <xf numFmtId="0" fontId="10" fillId="9" borderId="1" xfId="1" applyFont="1" applyFill="1" applyBorder="1" applyAlignment="1">
      <alignment wrapText="1"/>
    </xf>
    <xf numFmtId="0" fontId="6" fillId="9" borderId="2" xfId="1" applyFont="1" applyFill="1" applyBorder="1" applyAlignment="1">
      <alignment horizontal="center" wrapText="1"/>
    </xf>
    <xf numFmtId="0" fontId="6" fillId="9" borderId="2" xfId="1" applyFont="1" applyFill="1" applyBorder="1" applyAlignment="1">
      <alignment wrapText="1"/>
    </xf>
    <xf numFmtId="3" fontId="6" fillId="9" borderId="2" xfId="1" applyNumberFormat="1" applyFont="1" applyFill="1" applyBorder="1" applyAlignment="1">
      <alignment wrapText="1"/>
    </xf>
    <xf numFmtId="164" fontId="6" fillId="9" borderId="2" xfId="1" applyNumberFormat="1" applyFont="1" applyFill="1" applyBorder="1" applyAlignment="1">
      <alignment wrapText="1"/>
    </xf>
    <xf numFmtId="0" fontId="2" fillId="0" borderId="5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wrapText="1"/>
    </xf>
    <xf numFmtId="3" fontId="2" fillId="0" borderId="6" xfId="1" applyNumberFormat="1" applyFont="1" applyFill="1" applyBorder="1" applyAlignment="1">
      <alignment wrapText="1"/>
    </xf>
    <xf numFmtId="164" fontId="2" fillId="0" borderId="6" xfId="1" applyNumberFormat="1" applyFont="1" applyFill="1" applyBorder="1" applyAlignment="1">
      <alignment wrapText="1"/>
    </xf>
    <xf numFmtId="0" fontId="2" fillId="0" borderId="7" xfId="1" applyFont="1" applyFill="1" applyBorder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Fill="1" applyBorder="1" applyAlignment="1">
      <alignment wrapText="1"/>
    </xf>
    <xf numFmtId="3" fontId="6" fillId="0" borderId="0" xfId="1" applyNumberFormat="1" applyFont="1" applyAlignment="1">
      <alignment wrapText="1"/>
    </xf>
    <xf numFmtId="0" fontId="6" fillId="0" borderId="0" xfId="1" applyFont="1" applyBorder="1" applyAlignment="1">
      <alignment horizontal="left" wrapText="1"/>
    </xf>
    <xf numFmtId="0" fontId="6" fillId="0" borderId="0" xfId="1" applyFont="1" applyAlignment="1">
      <alignment horizontal="left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0" fontId="9" fillId="1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 wrapText="1"/>
    </xf>
    <xf numFmtId="14" fontId="6" fillId="0" borderId="1" xfId="1" applyNumberFormat="1" applyFont="1" applyFill="1" applyBorder="1" applyAlignment="1">
      <alignment horizontal="left" vertical="center" wrapText="1"/>
    </xf>
    <xf numFmtId="16" fontId="6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3" fontId="2" fillId="0" borderId="11" xfId="1" applyNumberFormat="1" applyFont="1" applyFill="1" applyBorder="1" applyAlignment="1">
      <alignment horizontal="right" vertical="center" wrapText="1"/>
    </xf>
    <xf numFmtId="164" fontId="2" fillId="0" borderId="11" xfId="1" applyNumberFormat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1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wrapText="1" shrinkToFit="1"/>
    </xf>
    <xf numFmtId="0" fontId="2" fillId="0" borderId="5" xfId="1" applyFont="1" applyFill="1" applyBorder="1" applyAlignment="1">
      <alignment horizontal="center" wrapText="1" shrinkToFi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textRotation="90" wrapText="1"/>
    </xf>
    <xf numFmtId="0" fontId="2" fillId="2" borderId="4" xfId="1" applyFont="1" applyFill="1" applyBorder="1" applyAlignment="1">
      <alignment horizontal="center" vertical="center" textRotation="90" wrapText="1"/>
    </xf>
    <xf numFmtId="3" fontId="2" fillId="2" borderId="1" xfId="1" applyNumberFormat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left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wrapText="1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 shrinkToFit="1"/>
    </xf>
    <xf numFmtId="0" fontId="2" fillId="0" borderId="6" xfId="1" applyFont="1" applyFill="1" applyBorder="1" applyAlignment="1">
      <alignment horizontal="center" vertical="center" wrapText="1" shrinkToFit="1"/>
    </xf>
    <xf numFmtId="0" fontId="2" fillId="0" borderId="7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textRotation="90" wrapText="1"/>
    </xf>
    <xf numFmtId="0" fontId="2" fillId="0" borderId="8" xfId="1" applyFont="1" applyFill="1" applyBorder="1" applyAlignment="1">
      <alignment horizontal="center" vertical="center" textRotation="90" wrapText="1"/>
    </xf>
    <xf numFmtId="0" fontId="2" fillId="0" borderId="9" xfId="1" applyFont="1" applyFill="1" applyBorder="1" applyAlignment="1">
      <alignment horizontal="center" vertical="center" textRotation="90" wrapText="1"/>
    </xf>
    <xf numFmtId="0" fontId="2" fillId="0" borderId="10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textRotation="90" wrapText="1"/>
    </xf>
    <xf numFmtId="0" fontId="3" fillId="0" borderId="0" xfId="1" applyFont="1" applyFill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305300" y="857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305300" y="857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4305300" y="857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4305300" y="857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4305300" y="857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7" name="AutoShape 1"/>
        <xdr:cNvSpPr>
          <a:spLocks/>
        </xdr:cNvSpPr>
      </xdr:nvSpPr>
      <xdr:spPr bwMode="auto">
        <a:xfrm>
          <a:off x="4305300" y="1733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4305300" y="1733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" name="AutoShape 4"/>
        <xdr:cNvSpPr>
          <a:spLocks/>
        </xdr:cNvSpPr>
      </xdr:nvSpPr>
      <xdr:spPr bwMode="auto">
        <a:xfrm>
          <a:off x="4305300" y="1733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4305300" y="1733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4305300" y="1733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33825" y="857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933825" y="857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3933825" y="857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3933825" y="857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3933825" y="857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7" name="AutoShape 1"/>
        <xdr:cNvSpPr>
          <a:spLocks/>
        </xdr:cNvSpPr>
      </xdr:nvSpPr>
      <xdr:spPr bwMode="auto">
        <a:xfrm>
          <a:off x="39338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39338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" name="AutoShape 4"/>
        <xdr:cNvSpPr>
          <a:spLocks/>
        </xdr:cNvSpPr>
      </xdr:nvSpPr>
      <xdr:spPr bwMode="auto">
        <a:xfrm>
          <a:off x="39338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39338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39338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regorodzevAV@eesn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aregorodzevAV@eesn.ru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4"/>
  <sheetViews>
    <sheetView topLeftCell="A38" zoomScale="81" zoomScaleNormal="81" workbookViewId="0">
      <selection activeCell="M24" sqref="M24"/>
    </sheetView>
  </sheetViews>
  <sheetFormatPr defaultRowHeight="16.5" x14ac:dyDescent="0.25"/>
  <cols>
    <col min="1" max="1" width="3.5703125" style="68" customWidth="1"/>
    <col min="2" max="2" width="12.7109375" style="68" customWidth="1"/>
    <col min="3" max="3" width="10.7109375" style="68" customWidth="1"/>
    <col min="4" max="4" width="37.5703125" style="68" customWidth="1"/>
    <col min="5" max="5" width="27" style="68" customWidth="1"/>
    <col min="6" max="7" width="5.28515625" style="68" customWidth="1"/>
    <col min="8" max="8" width="4.42578125" style="68" customWidth="1"/>
    <col min="9" max="9" width="4.7109375" style="68" customWidth="1"/>
    <col min="10" max="10" width="15.5703125" style="68" customWidth="1"/>
    <col min="11" max="11" width="10.42578125" style="70" customWidth="1"/>
    <col min="12" max="12" width="16.140625" style="68" customWidth="1"/>
    <col min="13" max="13" width="16.7109375" style="68" customWidth="1"/>
    <col min="14" max="14" width="6.140625" style="68" customWidth="1"/>
    <col min="15" max="15" width="5.85546875" style="68" customWidth="1"/>
    <col min="16" max="16" width="10.42578125" style="68" customWidth="1"/>
    <col min="17" max="17" width="9.42578125" style="68" customWidth="1"/>
    <col min="18" max="18" width="9.140625" style="18"/>
    <col min="19" max="19" width="23" style="18" customWidth="1"/>
    <col min="20" max="16384" width="9.140625" style="18"/>
  </cols>
  <sheetData>
    <row r="1" spans="1:17" s="2" customFormat="1" ht="15" customHeight="1" x14ac:dyDescent="0.25">
      <c r="A1" s="1"/>
      <c r="B1" s="1"/>
      <c r="C1" s="1"/>
      <c r="D1" s="107"/>
      <c r="E1" s="107"/>
      <c r="F1" s="1"/>
      <c r="G1" s="1"/>
      <c r="H1" s="1"/>
      <c r="I1" s="1"/>
      <c r="J1" s="121" t="s">
        <v>0</v>
      </c>
      <c r="K1" s="121"/>
      <c r="L1" s="121"/>
      <c r="M1" s="121"/>
      <c r="N1" s="121"/>
      <c r="O1" s="121"/>
      <c r="P1" s="1"/>
      <c r="Q1" s="1"/>
    </row>
    <row r="2" spans="1:17" s="2" customFormat="1" ht="3" customHeight="1" x14ac:dyDescent="0.25">
      <c r="F2" s="1"/>
      <c r="G2" s="1"/>
      <c r="H2" s="1"/>
      <c r="I2" s="1"/>
      <c r="J2" s="1"/>
      <c r="P2" s="1"/>
      <c r="Q2" s="1"/>
    </row>
    <row r="3" spans="1:17" s="2" customFormat="1" ht="3.75" customHeight="1" x14ac:dyDescent="0.25">
      <c r="F3" s="1"/>
      <c r="G3" s="1"/>
      <c r="H3" s="1"/>
      <c r="I3" s="1"/>
      <c r="J3" s="1"/>
      <c r="P3" s="1"/>
      <c r="Q3" s="1"/>
    </row>
    <row r="4" spans="1:17" s="2" customFormat="1" ht="23.25" customHeight="1" x14ac:dyDescent="0.25">
      <c r="F4" s="1"/>
      <c r="G4" s="1"/>
      <c r="H4" s="1"/>
      <c r="I4" s="1"/>
      <c r="J4" s="1"/>
      <c r="K4" s="122" t="s">
        <v>1</v>
      </c>
      <c r="L4" s="122"/>
      <c r="M4" s="122"/>
      <c r="N4" s="122"/>
      <c r="O4" s="122"/>
      <c r="P4" s="1"/>
      <c r="Q4" s="1"/>
    </row>
    <row r="5" spans="1:17" s="2" customFormat="1" ht="22.5" customHeight="1" x14ac:dyDescent="0.25">
      <c r="A5" s="3"/>
      <c r="B5" s="3"/>
      <c r="C5" s="3"/>
      <c r="D5" s="3"/>
      <c r="E5" s="3"/>
      <c r="F5" s="1"/>
      <c r="G5" s="1"/>
      <c r="H5" s="1"/>
      <c r="I5" s="1"/>
      <c r="J5" s="1"/>
      <c r="K5" s="122" t="s">
        <v>2</v>
      </c>
      <c r="L5" s="122"/>
      <c r="M5" s="122"/>
      <c r="N5" s="122"/>
      <c r="O5" s="122"/>
      <c r="P5" s="1"/>
      <c r="Q5" s="1"/>
    </row>
    <row r="6" spans="1:17" s="2" customFormat="1" ht="27" customHeight="1" x14ac:dyDescent="0.3">
      <c r="A6" s="1"/>
      <c r="B6" s="1"/>
      <c r="C6" s="1"/>
      <c r="D6" s="123" t="s">
        <v>3</v>
      </c>
      <c r="E6" s="123"/>
      <c r="F6" s="123"/>
      <c r="G6" s="123"/>
      <c r="H6" s="123"/>
      <c r="I6" s="123"/>
      <c r="J6" s="123"/>
      <c r="K6" s="122" t="s">
        <v>4</v>
      </c>
      <c r="L6" s="122"/>
      <c r="M6" s="122"/>
      <c r="N6" s="122"/>
      <c r="O6" s="122"/>
      <c r="P6" s="1"/>
      <c r="Q6" s="1"/>
    </row>
    <row r="7" spans="1:17" s="2" customFormat="1" ht="11.25" customHeight="1" x14ac:dyDescent="0.25">
      <c r="A7" s="1"/>
      <c r="B7" s="1"/>
      <c r="C7" s="1"/>
      <c r="D7" s="107"/>
      <c r="E7" s="107"/>
      <c r="F7" s="107"/>
      <c r="G7" s="107"/>
      <c r="H7" s="107"/>
      <c r="I7" s="107"/>
      <c r="J7" s="1"/>
      <c r="K7" s="4"/>
      <c r="L7" s="1"/>
      <c r="M7" s="1"/>
      <c r="N7" s="1"/>
      <c r="O7" s="1"/>
      <c r="P7" s="1"/>
      <c r="Q7" s="1"/>
    </row>
    <row r="8" spans="1:17" s="2" customFormat="1" ht="11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4"/>
      <c r="L8" s="1"/>
      <c r="M8" s="1"/>
      <c r="N8" s="1"/>
      <c r="O8" s="1"/>
      <c r="P8" s="1"/>
      <c r="Q8" s="1"/>
    </row>
    <row r="9" spans="1:17" s="2" customFormat="1" ht="19.5" customHeight="1" x14ac:dyDescent="0.25">
      <c r="A9" s="1"/>
      <c r="B9" s="1"/>
      <c r="C9" s="1"/>
      <c r="D9" s="119" t="s">
        <v>5</v>
      </c>
      <c r="E9" s="119"/>
      <c r="F9" s="119" t="s">
        <v>6</v>
      </c>
      <c r="G9" s="119"/>
      <c r="H9" s="119"/>
      <c r="I9" s="119"/>
      <c r="J9" s="119"/>
      <c r="K9" s="119"/>
      <c r="L9" s="119"/>
      <c r="M9" s="1"/>
      <c r="N9" s="1"/>
      <c r="O9" s="1"/>
      <c r="P9" s="1"/>
      <c r="Q9" s="1"/>
    </row>
    <row r="10" spans="1:17" s="2" customFormat="1" ht="21.75" customHeight="1" x14ac:dyDescent="0.25">
      <c r="A10" s="1"/>
      <c r="B10" s="1"/>
      <c r="C10" s="1"/>
      <c r="D10" s="119" t="s">
        <v>7</v>
      </c>
      <c r="E10" s="119"/>
      <c r="F10" s="119" t="s">
        <v>8</v>
      </c>
      <c r="G10" s="119"/>
      <c r="H10" s="119"/>
      <c r="I10" s="119"/>
      <c r="J10" s="119"/>
      <c r="K10" s="119"/>
      <c r="L10" s="119"/>
      <c r="M10" s="1"/>
      <c r="N10" s="1"/>
      <c r="O10" s="1"/>
      <c r="P10" s="1"/>
      <c r="Q10" s="1"/>
    </row>
    <row r="11" spans="1:17" s="2" customFormat="1" ht="15.75" customHeight="1" x14ac:dyDescent="0.25">
      <c r="A11" s="1"/>
      <c r="B11" s="1"/>
      <c r="C11" s="1"/>
      <c r="D11" s="119" t="s">
        <v>9</v>
      </c>
      <c r="E11" s="119"/>
      <c r="F11" s="119" t="s">
        <v>10</v>
      </c>
      <c r="G11" s="119"/>
      <c r="H11" s="119"/>
      <c r="I11" s="119"/>
      <c r="J11" s="119"/>
      <c r="K11" s="119"/>
      <c r="L11" s="119"/>
      <c r="M11" s="1"/>
      <c r="N11" s="1"/>
      <c r="O11" s="1"/>
      <c r="P11" s="1"/>
      <c r="Q11" s="1"/>
    </row>
    <row r="12" spans="1:17" s="2" customFormat="1" ht="15" customHeight="1" x14ac:dyDescent="0.25">
      <c r="A12" s="1"/>
      <c r="B12" s="1"/>
      <c r="C12" s="1"/>
      <c r="D12" s="119" t="s">
        <v>11</v>
      </c>
      <c r="E12" s="119"/>
      <c r="F12" s="119" t="s">
        <v>12</v>
      </c>
      <c r="G12" s="119"/>
      <c r="H12" s="119"/>
      <c r="I12" s="119"/>
      <c r="J12" s="119"/>
      <c r="K12" s="119"/>
      <c r="L12" s="119"/>
      <c r="M12" s="1"/>
      <c r="N12" s="1"/>
      <c r="O12" s="1"/>
      <c r="P12" s="1"/>
      <c r="Q12" s="1"/>
    </row>
    <row r="13" spans="1:17" s="2" customFormat="1" ht="19.5" customHeight="1" x14ac:dyDescent="0.25">
      <c r="A13" s="1"/>
      <c r="B13" s="1"/>
      <c r="C13" s="1"/>
      <c r="D13" s="119" t="s">
        <v>13</v>
      </c>
      <c r="E13" s="119"/>
      <c r="F13" s="119">
        <v>6671250899</v>
      </c>
      <c r="G13" s="119"/>
      <c r="H13" s="119"/>
      <c r="I13" s="119"/>
      <c r="J13" s="119"/>
      <c r="K13" s="119"/>
      <c r="L13" s="119"/>
      <c r="M13" s="1"/>
      <c r="N13" s="1"/>
      <c r="O13" s="1"/>
      <c r="P13" s="1"/>
      <c r="Q13" s="1"/>
    </row>
    <row r="14" spans="1:17" s="2" customFormat="1" ht="16.5" customHeight="1" x14ac:dyDescent="0.25">
      <c r="A14" s="1"/>
      <c r="B14" s="1"/>
      <c r="C14" s="1"/>
      <c r="D14" s="119" t="s">
        <v>14</v>
      </c>
      <c r="E14" s="119"/>
      <c r="F14" s="119">
        <v>6608580001</v>
      </c>
      <c r="G14" s="119"/>
      <c r="H14" s="119"/>
      <c r="I14" s="119"/>
      <c r="J14" s="119"/>
      <c r="K14" s="119"/>
      <c r="L14" s="119"/>
      <c r="M14" s="1"/>
      <c r="N14" s="1"/>
      <c r="O14" s="1"/>
      <c r="P14" s="1"/>
      <c r="Q14" s="1"/>
    </row>
    <row r="15" spans="1:17" s="2" customFormat="1" ht="24" customHeight="1" x14ac:dyDescent="0.25">
      <c r="A15" s="1"/>
      <c r="B15" s="1"/>
      <c r="C15" s="1"/>
      <c r="D15" s="119" t="s">
        <v>15</v>
      </c>
      <c r="E15" s="119"/>
      <c r="F15" s="119">
        <v>6540100000</v>
      </c>
      <c r="G15" s="119"/>
      <c r="H15" s="119"/>
      <c r="I15" s="119"/>
      <c r="J15" s="119"/>
      <c r="K15" s="119"/>
      <c r="L15" s="119"/>
      <c r="M15" s="1"/>
      <c r="N15" s="1"/>
      <c r="O15" s="1"/>
      <c r="P15" s="1"/>
      <c r="Q15" s="1"/>
    </row>
    <row r="16" spans="1:17" s="2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4"/>
      <c r="L16" s="1"/>
      <c r="M16" s="1"/>
      <c r="N16" s="1"/>
      <c r="O16" s="1"/>
      <c r="P16" s="1"/>
      <c r="Q16" s="1"/>
    </row>
    <row r="17" spans="1:22" s="5" customFormat="1" ht="12.75" customHeight="1" x14ac:dyDescent="0.25">
      <c r="A17" s="114" t="s">
        <v>16</v>
      </c>
      <c r="B17" s="114" t="s">
        <v>17</v>
      </c>
      <c r="C17" s="114" t="s">
        <v>18</v>
      </c>
      <c r="D17" s="120" t="s">
        <v>19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14" t="s">
        <v>20</v>
      </c>
      <c r="O17" s="114" t="s">
        <v>21</v>
      </c>
      <c r="P17" s="115" t="s">
        <v>22</v>
      </c>
      <c r="Q17" s="114" t="s">
        <v>23</v>
      </c>
    </row>
    <row r="18" spans="1:22" s="6" customFormat="1" ht="88.5" customHeight="1" x14ac:dyDescent="0.25">
      <c r="A18" s="114"/>
      <c r="B18" s="114"/>
      <c r="C18" s="114"/>
      <c r="D18" s="114" t="s">
        <v>24</v>
      </c>
      <c r="E18" s="114" t="s">
        <v>25</v>
      </c>
      <c r="F18" s="114" t="s">
        <v>26</v>
      </c>
      <c r="G18" s="114"/>
      <c r="H18" s="114" t="s">
        <v>27</v>
      </c>
      <c r="I18" s="114" t="s">
        <v>28</v>
      </c>
      <c r="J18" s="114"/>
      <c r="K18" s="118" t="s">
        <v>29</v>
      </c>
      <c r="L18" s="114" t="s">
        <v>30</v>
      </c>
      <c r="M18" s="114"/>
      <c r="N18" s="114"/>
      <c r="O18" s="114"/>
      <c r="P18" s="116"/>
      <c r="Q18" s="114"/>
    </row>
    <row r="19" spans="1:22" s="6" customFormat="1" ht="92.25" customHeight="1" x14ac:dyDescent="0.2">
      <c r="A19" s="114"/>
      <c r="B19" s="114"/>
      <c r="C19" s="114"/>
      <c r="D19" s="114"/>
      <c r="E19" s="114"/>
      <c r="F19" s="7" t="s">
        <v>31</v>
      </c>
      <c r="G19" s="7" t="s">
        <v>32</v>
      </c>
      <c r="H19" s="114"/>
      <c r="I19" s="7" t="s">
        <v>33</v>
      </c>
      <c r="J19" s="7" t="s">
        <v>32</v>
      </c>
      <c r="K19" s="118"/>
      <c r="L19" s="7" t="s">
        <v>34</v>
      </c>
      <c r="M19" s="7" t="s">
        <v>35</v>
      </c>
      <c r="N19" s="114"/>
      <c r="O19" s="7" t="s">
        <v>36</v>
      </c>
      <c r="P19" s="117"/>
      <c r="Q19" s="114"/>
      <c r="V19" s="8"/>
    </row>
    <row r="20" spans="1:22" s="5" customForma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9">
        <v>10</v>
      </c>
      <c r="K20" s="10">
        <v>11</v>
      </c>
      <c r="L20" s="9">
        <v>12</v>
      </c>
      <c r="M20" s="9">
        <v>13</v>
      </c>
      <c r="N20" s="9">
        <v>14</v>
      </c>
      <c r="O20" s="9">
        <v>15</v>
      </c>
      <c r="P20" s="9">
        <v>16</v>
      </c>
      <c r="Q20" s="9">
        <v>17</v>
      </c>
    </row>
    <row r="21" spans="1:22" s="5" customFormat="1" ht="22.5" customHeight="1" x14ac:dyDescent="0.25">
      <c r="A21" s="111" t="s">
        <v>37</v>
      </c>
      <c r="B21" s="111"/>
      <c r="C21" s="111"/>
      <c r="D21" s="111"/>
      <c r="E21" s="111"/>
      <c r="F21" s="11"/>
      <c r="G21" s="11"/>
      <c r="H21" s="11"/>
      <c r="I21" s="11"/>
      <c r="J21" s="11"/>
      <c r="K21" s="12">
        <f>SUM(K22:K24)</f>
        <v>3905.3900000000003</v>
      </c>
      <c r="L21" s="11"/>
      <c r="M21" s="11"/>
      <c r="N21" s="11"/>
      <c r="O21" s="11"/>
      <c r="P21" s="11"/>
      <c r="Q21" s="11"/>
    </row>
    <row r="22" spans="1:22" ht="45" customHeight="1" x14ac:dyDescent="0.25">
      <c r="A22" s="13">
        <v>1</v>
      </c>
      <c r="B22" s="14" t="s">
        <v>38</v>
      </c>
      <c r="C22" s="15">
        <v>5219000</v>
      </c>
      <c r="D22" s="13" t="s">
        <v>39</v>
      </c>
      <c r="E22" s="13" t="s">
        <v>40</v>
      </c>
      <c r="F22" s="15">
        <v>796</v>
      </c>
      <c r="G22" s="15" t="s">
        <v>41</v>
      </c>
      <c r="H22" s="13">
        <v>1</v>
      </c>
      <c r="I22" s="15">
        <v>65</v>
      </c>
      <c r="J22" s="15" t="s">
        <v>42</v>
      </c>
      <c r="K22" s="16">
        <v>1710</v>
      </c>
      <c r="L22" s="17">
        <v>41426</v>
      </c>
      <c r="M22" s="17">
        <v>41518</v>
      </c>
      <c r="N22" s="13" t="s">
        <v>43</v>
      </c>
      <c r="O22" s="13" t="s">
        <v>44</v>
      </c>
      <c r="P22" s="13" t="s">
        <v>45</v>
      </c>
      <c r="Q22" s="13" t="s">
        <v>46</v>
      </c>
    </row>
    <row r="23" spans="1:22" ht="46.5" customHeight="1" x14ac:dyDescent="0.25">
      <c r="A23" s="13">
        <v>2</v>
      </c>
      <c r="B23" s="14" t="s">
        <v>38</v>
      </c>
      <c r="C23" s="15">
        <v>5219000</v>
      </c>
      <c r="D23" s="13" t="s">
        <v>47</v>
      </c>
      <c r="E23" s="13" t="s">
        <v>40</v>
      </c>
      <c r="F23" s="15">
        <v>796</v>
      </c>
      <c r="G23" s="15" t="s">
        <v>41</v>
      </c>
      <c r="H23" s="13">
        <v>1</v>
      </c>
      <c r="I23" s="15">
        <v>65</v>
      </c>
      <c r="J23" s="15" t="s">
        <v>42</v>
      </c>
      <c r="K23" s="16">
        <v>713</v>
      </c>
      <c r="L23" s="17">
        <v>41365</v>
      </c>
      <c r="M23" s="13" t="s">
        <v>48</v>
      </c>
      <c r="N23" s="13" t="s">
        <v>43</v>
      </c>
      <c r="O23" s="13" t="s">
        <v>44</v>
      </c>
      <c r="P23" s="13" t="s">
        <v>45</v>
      </c>
      <c r="Q23" s="13" t="s">
        <v>46</v>
      </c>
    </row>
    <row r="24" spans="1:22" ht="45.75" customHeight="1" x14ac:dyDescent="0.25">
      <c r="A24" s="19">
        <v>3</v>
      </c>
      <c r="B24" s="20" t="s">
        <v>38</v>
      </c>
      <c r="C24" s="21">
        <v>5219000</v>
      </c>
      <c r="D24" s="19" t="s">
        <v>49</v>
      </c>
      <c r="E24" s="19" t="s">
        <v>40</v>
      </c>
      <c r="F24" s="21">
        <v>796</v>
      </c>
      <c r="G24" s="21" t="s">
        <v>41</v>
      </c>
      <c r="H24" s="19">
        <v>1</v>
      </c>
      <c r="I24" s="21">
        <v>65</v>
      </c>
      <c r="J24" s="21" t="s">
        <v>42</v>
      </c>
      <c r="K24" s="22">
        <v>1482.39</v>
      </c>
      <c r="L24" s="23">
        <v>40940</v>
      </c>
      <c r="M24" s="23">
        <v>41426</v>
      </c>
      <c r="N24" s="19" t="s">
        <v>43</v>
      </c>
      <c r="O24" s="19" t="s">
        <v>44</v>
      </c>
      <c r="P24" s="19" t="s">
        <v>45</v>
      </c>
      <c r="Q24" s="19" t="s">
        <v>50</v>
      </c>
    </row>
    <row r="25" spans="1:22" s="5" customFormat="1" ht="22.5" customHeight="1" x14ac:dyDescent="0.25">
      <c r="A25" s="111" t="s">
        <v>51</v>
      </c>
      <c r="B25" s="111"/>
      <c r="C25" s="111"/>
      <c r="D25" s="111"/>
      <c r="E25" s="111"/>
      <c r="F25" s="11"/>
      <c r="G25" s="11"/>
      <c r="H25" s="11"/>
      <c r="I25" s="11"/>
      <c r="J25" s="11"/>
      <c r="K25" s="12">
        <f>SUM(K26)</f>
        <v>26160</v>
      </c>
      <c r="L25" s="11"/>
      <c r="M25" s="11"/>
      <c r="N25" s="11"/>
      <c r="O25" s="11"/>
      <c r="P25" s="11"/>
      <c r="Q25" s="11"/>
    </row>
    <row r="26" spans="1:22" ht="49.5" customHeight="1" x14ac:dyDescent="0.25">
      <c r="A26" s="24">
        <v>4</v>
      </c>
      <c r="B26" s="25" t="s">
        <v>52</v>
      </c>
      <c r="C26" s="24">
        <v>6512153</v>
      </c>
      <c r="D26" s="24" t="s">
        <v>53</v>
      </c>
      <c r="E26" s="24" t="s">
        <v>54</v>
      </c>
      <c r="F26" s="26">
        <v>796</v>
      </c>
      <c r="G26" s="26" t="s">
        <v>41</v>
      </c>
      <c r="H26" s="24">
        <v>1</v>
      </c>
      <c r="I26" s="26">
        <v>65</v>
      </c>
      <c r="J26" s="26" t="s">
        <v>42</v>
      </c>
      <c r="K26" s="27">
        <v>26160</v>
      </c>
      <c r="L26" s="28">
        <v>41274</v>
      </c>
      <c r="M26" s="24" t="s">
        <v>48</v>
      </c>
      <c r="N26" s="24" t="s">
        <v>55</v>
      </c>
      <c r="O26" s="24" t="s">
        <v>44</v>
      </c>
      <c r="P26" s="24" t="s">
        <v>56</v>
      </c>
      <c r="Q26" s="24" t="s">
        <v>57</v>
      </c>
    </row>
    <row r="27" spans="1:22" s="5" customFormat="1" ht="22.5" customHeight="1" x14ac:dyDescent="0.25">
      <c r="A27" s="111" t="s">
        <v>58</v>
      </c>
      <c r="B27" s="111"/>
      <c r="C27" s="111"/>
      <c r="D27" s="111"/>
      <c r="E27" s="111"/>
      <c r="F27" s="11"/>
      <c r="G27" s="11"/>
      <c r="H27" s="11"/>
      <c r="I27" s="11"/>
      <c r="J27" s="11"/>
      <c r="K27" s="12">
        <f>SUM(K28:K46)</f>
        <v>50165.970018421991</v>
      </c>
      <c r="L27" s="11"/>
      <c r="M27" s="11"/>
      <c r="N27" s="11"/>
      <c r="O27" s="11"/>
      <c r="P27" s="11"/>
      <c r="Q27" s="11"/>
    </row>
    <row r="28" spans="1:22" ht="44.25" customHeight="1" x14ac:dyDescent="0.25">
      <c r="A28" s="29">
        <v>5</v>
      </c>
      <c r="B28" s="30" t="s">
        <v>59</v>
      </c>
      <c r="C28" s="29">
        <v>7420000</v>
      </c>
      <c r="D28" s="29" t="s">
        <v>60</v>
      </c>
      <c r="E28" s="29" t="s">
        <v>54</v>
      </c>
      <c r="F28" s="31">
        <v>796</v>
      </c>
      <c r="G28" s="31" t="s">
        <v>41</v>
      </c>
      <c r="H28" s="29">
        <v>1</v>
      </c>
      <c r="I28" s="31">
        <v>65</v>
      </c>
      <c r="J28" s="31" t="s">
        <v>42</v>
      </c>
      <c r="K28" s="32">
        <v>4248</v>
      </c>
      <c r="L28" s="33">
        <v>41274</v>
      </c>
      <c r="M28" s="29" t="s">
        <v>48</v>
      </c>
      <c r="N28" s="29" t="s">
        <v>43</v>
      </c>
      <c r="O28" s="29" t="s">
        <v>44</v>
      </c>
      <c r="P28" s="29" t="s">
        <v>61</v>
      </c>
      <c r="Q28" s="29" t="s">
        <v>62</v>
      </c>
    </row>
    <row r="29" spans="1:22" ht="44.25" customHeight="1" x14ac:dyDescent="0.25">
      <c r="A29" s="29">
        <v>6</v>
      </c>
      <c r="B29" s="30" t="s">
        <v>63</v>
      </c>
      <c r="C29" s="29">
        <v>6410000</v>
      </c>
      <c r="D29" s="29" t="s">
        <v>64</v>
      </c>
      <c r="E29" s="29" t="s">
        <v>54</v>
      </c>
      <c r="F29" s="31">
        <v>796</v>
      </c>
      <c r="G29" s="31" t="s">
        <v>41</v>
      </c>
      <c r="H29" s="29">
        <v>1</v>
      </c>
      <c r="I29" s="31">
        <v>65</v>
      </c>
      <c r="J29" s="31" t="s">
        <v>42</v>
      </c>
      <c r="K29" s="32">
        <f>1091*1.18</f>
        <v>1287.3799999999999</v>
      </c>
      <c r="L29" s="33">
        <v>41274</v>
      </c>
      <c r="M29" s="29" t="s">
        <v>48</v>
      </c>
      <c r="N29" s="29" t="s">
        <v>43</v>
      </c>
      <c r="O29" s="29" t="s">
        <v>44</v>
      </c>
      <c r="P29" s="29" t="s">
        <v>61</v>
      </c>
      <c r="Q29" s="29" t="s">
        <v>62</v>
      </c>
    </row>
    <row r="30" spans="1:22" ht="44.25" customHeight="1" x14ac:dyDescent="0.25">
      <c r="A30" s="29">
        <v>7</v>
      </c>
      <c r="B30" s="30" t="s">
        <v>63</v>
      </c>
      <c r="C30" s="29">
        <v>6410000</v>
      </c>
      <c r="D30" s="29" t="s">
        <v>65</v>
      </c>
      <c r="E30" s="29" t="s">
        <v>54</v>
      </c>
      <c r="F30" s="31">
        <v>796</v>
      </c>
      <c r="G30" s="31" t="s">
        <v>41</v>
      </c>
      <c r="H30" s="29">
        <v>1</v>
      </c>
      <c r="I30" s="31">
        <v>65</v>
      </c>
      <c r="J30" s="31" t="s">
        <v>42</v>
      </c>
      <c r="K30" s="32">
        <v>2501.6</v>
      </c>
      <c r="L30" s="33">
        <v>41274</v>
      </c>
      <c r="M30" s="29" t="s">
        <v>48</v>
      </c>
      <c r="N30" s="29" t="s">
        <v>43</v>
      </c>
      <c r="O30" s="29" t="s">
        <v>44</v>
      </c>
      <c r="P30" s="29" t="s">
        <v>61</v>
      </c>
      <c r="Q30" s="29" t="s">
        <v>62</v>
      </c>
    </row>
    <row r="31" spans="1:22" ht="44.25" customHeight="1" x14ac:dyDescent="0.25">
      <c r="A31" s="34">
        <v>8</v>
      </c>
      <c r="B31" s="35" t="s">
        <v>66</v>
      </c>
      <c r="C31" s="34">
        <v>7499090</v>
      </c>
      <c r="D31" s="34" t="s">
        <v>67</v>
      </c>
      <c r="E31" s="34" t="s">
        <v>54</v>
      </c>
      <c r="F31" s="36">
        <v>796</v>
      </c>
      <c r="G31" s="36" t="s">
        <v>41</v>
      </c>
      <c r="H31" s="34">
        <v>1</v>
      </c>
      <c r="I31" s="36">
        <v>65</v>
      </c>
      <c r="J31" s="36" t="s">
        <v>42</v>
      </c>
      <c r="K31" s="37">
        <f>4009*1.18+1133</f>
        <v>5863.62</v>
      </c>
      <c r="L31" s="38">
        <v>41274</v>
      </c>
      <c r="M31" s="34" t="s">
        <v>48</v>
      </c>
      <c r="N31" s="34" t="s">
        <v>68</v>
      </c>
      <c r="O31" s="34" t="s">
        <v>44</v>
      </c>
      <c r="P31" s="34" t="s">
        <v>61</v>
      </c>
      <c r="Q31" s="34" t="s">
        <v>69</v>
      </c>
    </row>
    <row r="32" spans="1:22" ht="84" customHeight="1" x14ac:dyDescent="0.25">
      <c r="A32" s="39">
        <v>9</v>
      </c>
      <c r="B32" s="40" t="s">
        <v>70</v>
      </c>
      <c r="C32" s="39">
        <v>6411010</v>
      </c>
      <c r="D32" s="39" t="s">
        <v>71</v>
      </c>
      <c r="E32" s="39" t="s">
        <v>54</v>
      </c>
      <c r="F32" s="41">
        <v>796</v>
      </c>
      <c r="G32" s="41" t="s">
        <v>41</v>
      </c>
      <c r="H32" s="39">
        <v>1</v>
      </c>
      <c r="I32" s="41">
        <v>65</v>
      </c>
      <c r="J32" s="41" t="s">
        <v>42</v>
      </c>
      <c r="K32" s="42">
        <f>811.5*1.18</f>
        <v>957.56999999999994</v>
      </c>
      <c r="L32" s="43">
        <v>41274</v>
      </c>
      <c r="M32" s="39" t="s">
        <v>48</v>
      </c>
      <c r="N32" s="39" t="s">
        <v>68</v>
      </c>
      <c r="O32" s="39" t="s">
        <v>44</v>
      </c>
      <c r="P32" s="39" t="s">
        <v>61</v>
      </c>
      <c r="Q32" s="39" t="s">
        <v>72</v>
      </c>
    </row>
    <row r="33" spans="1:19" ht="51.75" customHeight="1" x14ac:dyDescent="0.25">
      <c r="A33" s="39">
        <v>10</v>
      </c>
      <c r="B33" s="40" t="s">
        <v>73</v>
      </c>
      <c r="C33" s="39">
        <v>7493</v>
      </c>
      <c r="D33" s="39" t="s">
        <v>74</v>
      </c>
      <c r="E33" s="39" t="s">
        <v>54</v>
      </c>
      <c r="F33" s="41">
        <v>796</v>
      </c>
      <c r="G33" s="41" t="s">
        <v>41</v>
      </c>
      <c r="H33" s="39">
        <v>1</v>
      </c>
      <c r="I33" s="41">
        <v>65</v>
      </c>
      <c r="J33" s="41" t="s">
        <v>42</v>
      </c>
      <c r="K33" s="42">
        <v>911</v>
      </c>
      <c r="L33" s="43">
        <v>41274</v>
      </c>
      <c r="M33" s="39" t="s">
        <v>48</v>
      </c>
      <c r="N33" s="39" t="s">
        <v>43</v>
      </c>
      <c r="O33" s="39" t="s">
        <v>44</v>
      </c>
      <c r="P33" s="39" t="s">
        <v>61</v>
      </c>
      <c r="Q33" s="39" t="s">
        <v>75</v>
      </c>
    </row>
    <row r="34" spans="1:19" ht="51.75" hidden="1" customHeight="1" x14ac:dyDescent="0.25">
      <c r="A34" s="39">
        <v>11</v>
      </c>
      <c r="B34" s="40" t="s">
        <v>73</v>
      </c>
      <c r="C34" s="39">
        <v>7493</v>
      </c>
      <c r="D34" s="39" t="s">
        <v>76</v>
      </c>
      <c r="E34" s="39" t="s">
        <v>54</v>
      </c>
      <c r="F34" s="41">
        <v>796</v>
      </c>
      <c r="G34" s="41" t="s">
        <v>41</v>
      </c>
      <c r="H34" s="39">
        <v>1</v>
      </c>
      <c r="I34" s="41">
        <v>65</v>
      </c>
      <c r="J34" s="41" t="s">
        <v>42</v>
      </c>
      <c r="K34" s="42">
        <v>0</v>
      </c>
      <c r="L34" s="43">
        <v>41274</v>
      </c>
      <c r="M34" s="39" t="s">
        <v>48</v>
      </c>
      <c r="N34" s="39" t="s">
        <v>43</v>
      </c>
      <c r="O34" s="39" t="s">
        <v>44</v>
      </c>
      <c r="P34" s="39" t="s">
        <v>61</v>
      </c>
      <c r="Q34" s="39" t="s">
        <v>75</v>
      </c>
    </row>
    <row r="35" spans="1:19" ht="48.75" customHeight="1" x14ac:dyDescent="0.25">
      <c r="A35" s="39">
        <v>11</v>
      </c>
      <c r="B35" s="40" t="s">
        <v>77</v>
      </c>
      <c r="C35" s="39">
        <v>6022020</v>
      </c>
      <c r="D35" s="39" t="s">
        <v>78</v>
      </c>
      <c r="E35" s="39" t="s">
        <v>79</v>
      </c>
      <c r="F35" s="41">
        <v>796</v>
      </c>
      <c r="G35" s="41" t="s">
        <v>41</v>
      </c>
      <c r="H35" s="39">
        <v>11</v>
      </c>
      <c r="I35" s="41">
        <v>65</v>
      </c>
      <c r="J35" s="41" t="s">
        <v>42</v>
      </c>
      <c r="K35" s="42">
        <v>8850</v>
      </c>
      <c r="L35" s="43">
        <v>41274</v>
      </c>
      <c r="M35" s="39" t="s">
        <v>48</v>
      </c>
      <c r="N35" s="39" t="s">
        <v>80</v>
      </c>
      <c r="O35" s="39" t="s">
        <v>44</v>
      </c>
      <c r="P35" s="39" t="s">
        <v>61</v>
      </c>
      <c r="Q35" s="39" t="s">
        <v>75</v>
      </c>
    </row>
    <row r="36" spans="1:19" ht="138.75" customHeight="1" x14ac:dyDescent="0.25">
      <c r="A36" s="39">
        <v>12</v>
      </c>
      <c r="B36" s="40">
        <v>66</v>
      </c>
      <c r="C36" s="39">
        <v>6610000</v>
      </c>
      <c r="D36" s="39" t="s">
        <v>81</v>
      </c>
      <c r="E36" s="44" t="s">
        <v>82</v>
      </c>
      <c r="F36" s="41">
        <v>796</v>
      </c>
      <c r="G36" s="41" t="s">
        <v>41</v>
      </c>
      <c r="H36" s="39">
        <v>2</v>
      </c>
      <c r="I36" s="41">
        <v>65</v>
      </c>
      <c r="J36" s="41" t="s">
        <v>42</v>
      </c>
      <c r="K36" s="42">
        <f>1551.5042529*1.18</f>
        <v>1830.7750184219999</v>
      </c>
      <c r="L36" s="43">
        <v>41424</v>
      </c>
      <c r="M36" s="45">
        <v>41424</v>
      </c>
      <c r="N36" s="39" t="s">
        <v>83</v>
      </c>
      <c r="O36" s="39" t="s">
        <v>44</v>
      </c>
      <c r="P36" s="39" t="s">
        <v>61</v>
      </c>
      <c r="Q36" s="39" t="s">
        <v>75</v>
      </c>
      <c r="S36" s="46"/>
    </row>
    <row r="37" spans="1:19" s="51" customFormat="1" ht="39.75" customHeight="1" x14ac:dyDescent="0.25">
      <c r="A37" s="39">
        <v>13</v>
      </c>
      <c r="B37" s="47" t="s">
        <v>84</v>
      </c>
      <c r="C37" s="48">
        <v>4540020</v>
      </c>
      <c r="D37" s="48" t="s">
        <v>85</v>
      </c>
      <c r="E37" s="48" t="s">
        <v>86</v>
      </c>
      <c r="F37" s="49">
        <v>796</v>
      </c>
      <c r="G37" s="49" t="s">
        <v>41</v>
      </c>
      <c r="H37" s="48">
        <v>1</v>
      </c>
      <c r="I37" s="49">
        <v>65</v>
      </c>
      <c r="J37" s="49" t="s">
        <v>42</v>
      </c>
      <c r="K37" s="50">
        <f>(1583*1.18/2)</f>
        <v>933.96999999999991</v>
      </c>
      <c r="L37" s="43">
        <v>41334</v>
      </c>
      <c r="M37" s="48" t="s">
        <v>48</v>
      </c>
      <c r="N37" s="48" t="s">
        <v>83</v>
      </c>
      <c r="O37" s="48" t="s">
        <v>44</v>
      </c>
      <c r="P37" s="48" t="s">
        <v>61</v>
      </c>
      <c r="Q37" s="39" t="s">
        <v>75</v>
      </c>
      <c r="S37" s="52"/>
    </row>
    <row r="38" spans="1:19" s="51" customFormat="1" ht="51.75" customHeight="1" x14ac:dyDescent="0.25">
      <c r="A38" s="39">
        <v>14</v>
      </c>
      <c r="B38" s="47" t="s">
        <v>84</v>
      </c>
      <c r="C38" s="48">
        <v>4540020</v>
      </c>
      <c r="D38" s="48" t="s">
        <v>87</v>
      </c>
      <c r="E38" s="48" t="s">
        <v>88</v>
      </c>
      <c r="F38" s="49">
        <v>796</v>
      </c>
      <c r="G38" s="49" t="s">
        <v>41</v>
      </c>
      <c r="H38" s="48">
        <v>1</v>
      </c>
      <c r="I38" s="49">
        <v>65</v>
      </c>
      <c r="J38" s="49" t="s">
        <v>42</v>
      </c>
      <c r="K38" s="50">
        <f>(1583*1.18)/2</f>
        <v>933.96999999999991</v>
      </c>
      <c r="L38" s="43">
        <v>41518</v>
      </c>
      <c r="M38" s="48" t="s">
        <v>48</v>
      </c>
      <c r="N38" s="48" t="s">
        <v>83</v>
      </c>
      <c r="O38" s="48" t="s">
        <v>44</v>
      </c>
      <c r="P38" s="48" t="s">
        <v>61</v>
      </c>
      <c r="Q38" s="39" t="s">
        <v>75</v>
      </c>
      <c r="S38" s="52"/>
    </row>
    <row r="39" spans="1:19" ht="28.5" customHeight="1" x14ac:dyDescent="0.25">
      <c r="A39" s="39">
        <v>15</v>
      </c>
      <c r="B39" s="40" t="s">
        <v>89</v>
      </c>
      <c r="C39" s="39">
        <v>5219000</v>
      </c>
      <c r="D39" s="39" t="s">
        <v>90</v>
      </c>
      <c r="E39" s="39" t="s">
        <v>40</v>
      </c>
      <c r="F39" s="41">
        <v>796</v>
      </c>
      <c r="G39" s="41" t="s">
        <v>41</v>
      </c>
      <c r="H39" s="39">
        <v>1</v>
      </c>
      <c r="I39" s="41">
        <v>65</v>
      </c>
      <c r="J39" s="41" t="s">
        <v>42</v>
      </c>
      <c r="K39" s="42">
        <f>3380*1.18</f>
        <v>3988.3999999999996</v>
      </c>
      <c r="L39" s="43">
        <v>41243</v>
      </c>
      <c r="M39" s="39" t="s">
        <v>48</v>
      </c>
      <c r="N39" s="39" t="s">
        <v>80</v>
      </c>
      <c r="O39" s="39" t="s">
        <v>44</v>
      </c>
      <c r="P39" s="39" t="s">
        <v>61</v>
      </c>
      <c r="Q39" s="39" t="s">
        <v>75</v>
      </c>
      <c r="S39" s="52"/>
    </row>
    <row r="40" spans="1:19" ht="52.5" customHeight="1" x14ac:dyDescent="0.25">
      <c r="A40" s="13">
        <v>16</v>
      </c>
      <c r="B40" s="14" t="s">
        <v>91</v>
      </c>
      <c r="C40" s="13">
        <v>7230010</v>
      </c>
      <c r="D40" s="13" t="s">
        <v>92</v>
      </c>
      <c r="E40" s="13" t="s">
        <v>54</v>
      </c>
      <c r="F40" s="15">
        <v>796</v>
      </c>
      <c r="G40" s="15" t="s">
        <v>41</v>
      </c>
      <c r="H40" s="13">
        <v>1</v>
      </c>
      <c r="I40" s="15">
        <v>65</v>
      </c>
      <c r="J40" s="15" t="s">
        <v>42</v>
      </c>
      <c r="K40" s="53">
        <v>1853.433</v>
      </c>
      <c r="L40" s="17">
        <v>41274</v>
      </c>
      <c r="M40" s="13" t="s">
        <v>48</v>
      </c>
      <c r="N40" s="13" t="s">
        <v>68</v>
      </c>
      <c r="O40" s="13" t="s">
        <v>44</v>
      </c>
      <c r="P40" s="13" t="s">
        <v>61</v>
      </c>
      <c r="Q40" s="13" t="s">
        <v>46</v>
      </c>
      <c r="R40" s="51"/>
      <c r="S40" s="52"/>
    </row>
    <row r="41" spans="1:19" ht="54" customHeight="1" x14ac:dyDescent="0.25">
      <c r="A41" s="13">
        <v>17</v>
      </c>
      <c r="B41" s="14" t="s">
        <v>91</v>
      </c>
      <c r="C41" s="13">
        <v>7230010</v>
      </c>
      <c r="D41" s="13" t="s">
        <v>93</v>
      </c>
      <c r="E41" s="13" t="s">
        <v>54</v>
      </c>
      <c r="F41" s="15">
        <v>796</v>
      </c>
      <c r="G41" s="15" t="s">
        <v>41</v>
      </c>
      <c r="H41" s="13">
        <v>1</v>
      </c>
      <c r="I41" s="15">
        <v>65</v>
      </c>
      <c r="J41" s="15" t="s">
        <v>42</v>
      </c>
      <c r="K41" s="53">
        <v>1632.672</v>
      </c>
      <c r="L41" s="17">
        <v>41274</v>
      </c>
      <c r="M41" s="13" t="s">
        <v>48</v>
      </c>
      <c r="N41" s="13" t="s">
        <v>68</v>
      </c>
      <c r="O41" s="13" t="s">
        <v>44</v>
      </c>
      <c r="P41" s="13" t="s">
        <v>61</v>
      </c>
      <c r="Q41" s="13" t="s">
        <v>46</v>
      </c>
      <c r="S41" s="52"/>
    </row>
    <row r="42" spans="1:19" ht="54.75" customHeight="1" x14ac:dyDescent="0.25">
      <c r="A42" s="13">
        <v>18</v>
      </c>
      <c r="B42" s="14" t="s">
        <v>91</v>
      </c>
      <c r="C42" s="13">
        <v>7230010</v>
      </c>
      <c r="D42" s="13" t="s">
        <v>94</v>
      </c>
      <c r="E42" s="13" t="s">
        <v>54</v>
      </c>
      <c r="F42" s="15">
        <v>796</v>
      </c>
      <c r="G42" s="15" t="s">
        <v>41</v>
      </c>
      <c r="H42" s="13">
        <v>1</v>
      </c>
      <c r="I42" s="15">
        <v>65</v>
      </c>
      <c r="J42" s="15" t="s">
        <v>42</v>
      </c>
      <c r="K42" s="16">
        <v>7953.2</v>
      </c>
      <c r="L42" s="17">
        <v>41274</v>
      </c>
      <c r="M42" s="13" t="s">
        <v>48</v>
      </c>
      <c r="N42" s="13" t="s">
        <v>80</v>
      </c>
      <c r="O42" s="13" t="s">
        <v>44</v>
      </c>
      <c r="P42" s="13" t="s">
        <v>61</v>
      </c>
      <c r="Q42" s="13" t="s">
        <v>46</v>
      </c>
      <c r="R42" s="51"/>
      <c r="S42" s="52"/>
    </row>
    <row r="43" spans="1:19" ht="51" customHeight="1" x14ac:dyDescent="0.25">
      <c r="A43" s="19">
        <v>19</v>
      </c>
      <c r="B43" s="20" t="s">
        <v>95</v>
      </c>
      <c r="C43" s="21">
        <v>7230010</v>
      </c>
      <c r="D43" s="19" t="s">
        <v>96</v>
      </c>
      <c r="E43" s="19" t="s">
        <v>54</v>
      </c>
      <c r="F43" s="21">
        <v>796</v>
      </c>
      <c r="G43" s="21" t="s">
        <v>41</v>
      </c>
      <c r="H43" s="19">
        <v>1</v>
      </c>
      <c r="I43" s="21">
        <v>65</v>
      </c>
      <c r="J43" s="21" t="s">
        <v>42</v>
      </c>
      <c r="K43" s="22">
        <f>1750</f>
        <v>1750</v>
      </c>
      <c r="L43" s="23">
        <v>41243</v>
      </c>
      <c r="M43" s="23" t="s">
        <v>48</v>
      </c>
      <c r="N43" s="19" t="s">
        <v>80</v>
      </c>
      <c r="O43" s="19" t="s">
        <v>44</v>
      </c>
      <c r="P43" s="19" t="s">
        <v>61</v>
      </c>
      <c r="Q43" s="19" t="s">
        <v>50</v>
      </c>
    </row>
    <row r="44" spans="1:19" ht="50.25" customHeight="1" x14ac:dyDescent="0.25">
      <c r="A44" s="19">
        <v>20</v>
      </c>
      <c r="B44" s="20" t="s">
        <v>97</v>
      </c>
      <c r="C44" s="21">
        <v>7260010</v>
      </c>
      <c r="D44" s="19" t="s">
        <v>98</v>
      </c>
      <c r="E44" s="19" t="s">
        <v>54</v>
      </c>
      <c r="F44" s="21">
        <v>796</v>
      </c>
      <c r="G44" s="21" t="s">
        <v>41</v>
      </c>
      <c r="H44" s="19">
        <v>1</v>
      </c>
      <c r="I44" s="21">
        <v>65</v>
      </c>
      <c r="J44" s="21" t="s">
        <v>42</v>
      </c>
      <c r="K44" s="22">
        <v>1110.3799999999999</v>
      </c>
      <c r="L44" s="23">
        <v>41306</v>
      </c>
      <c r="M44" s="23" t="s">
        <v>99</v>
      </c>
      <c r="N44" s="19" t="s">
        <v>43</v>
      </c>
      <c r="O44" s="19" t="s">
        <v>44</v>
      </c>
      <c r="P44" s="19" t="s">
        <v>61</v>
      </c>
      <c r="Q44" s="19" t="s">
        <v>50</v>
      </c>
    </row>
    <row r="45" spans="1:19" ht="40.5" customHeight="1" x14ac:dyDescent="0.25">
      <c r="A45" s="13">
        <v>21</v>
      </c>
      <c r="B45" s="14" t="s">
        <v>38</v>
      </c>
      <c r="C45" s="13">
        <v>5219000</v>
      </c>
      <c r="D45" s="13" t="s">
        <v>100</v>
      </c>
      <c r="E45" s="13" t="s">
        <v>40</v>
      </c>
      <c r="F45" s="15">
        <v>796</v>
      </c>
      <c r="G45" s="15" t="s">
        <v>41</v>
      </c>
      <c r="H45" s="13">
        <v>1</v>
      </c>
      <c r="I45" s="15">
        <v>65</v>
      </c>
      <c r="J45" s="15" t="s">
        <v>42</v>
      </c>
      <c r="K45" s="16">
        <f>2000*1.18</f>
        <v>2360</v>
      </c>
      <c r="L45" s="17">
        <v>41274</v>
      </c>
      <c r="M45" s="54" t="s">
        <v>101</v>
      </c>
      <c r="N45" s="13" t="s">
        <v>43</v>
      </c>
      <c r="O45" s="13" t="s">
        <v>44</v>
      </c>
      <c r="P45" s="13" t="s">
        <v>61</v>
      </c>
      <c r="Q45" s="13" t="s">
        <v>46</v>
      </c>
    </row>
    <row r="46" spans="1:19" ht="51" customHeight="1" x14ac:dyDescent="0.25">
      <c r="A46" s="55">
        <v>22</v>
      </c>
      <c r="B46" s="56" t="s">
        <v>102</v>
      </c>
      <c r="C46" s="57">
        <v>9220010</v>
      </c>
      <c r="D46" s="55" t="s">
        <v>103</v>
      </c>
      <c r="E46" s="55"/>
      <c r="F46" s="58">
        <v>796</v>
      </c>
      <c r="G46" s="58" t="s">
        <v>41</v>
      </c>
      <c r="H46" s="59">
        <v>1</v>
      </c>
      <c r="I46" s="58">
        <v>65</v>
      </c>
      <c r="J46" s="58" t="s">
        <v>42</v>
      </c>
      <c r="K46" s="60">
        <v>1200</v>
      </c>
      <c r="L46" s="61">
        <v>41274</v>
      </c>
      <c r="M46" s="59" t="s">
        <v>48</v>
      </c>
      <c r="N46" s="59" t="s">
        <v>68</v>
      </c>
      <c r="O46" s="59" t="s">
        <v>44</v>
      </c>
      <c r="P46" s="55" t="s">
        <v>56</v>
      </c>
      <c r="Q46" s="55" t="s">
        <v>104</v>
      </c>
    </row>
    <row r="47" spans="1:19" ht="21.75" customHeight="1" x14ac:dyDescent="0.25">
      <c r="A47" s="112" t="s">
        <v>105</v>
      </c>
      <c r="B47" s="112"/>
      <c r="C47" s="112"/>
      <c r="D47" s="112"/>
      <c r="E47" s="113"/>
      <c r="F47" s="62"/>
      <c r="G47" s="63"/>
      <c r="H47" s="64"/>
      <c r="I47" s="63"/>
      <c r="J47" s="63"/>
      <c r="K47" s="65">
        <f>K21+K25+K27</f>
        <v>80231.360018421983</v>
      </c>
      <c r="L47" s="66"/>
      <c r="M47" s="64"/>
      <c r="N47" s="64"/>
      <c r="O47" s="67"/>
      <c r="Q47" s="69"/>
    </row>
    <row r="48" spans="1:19" ht="21" customHeight="1" x14ac:dyDescent="0.25">
      <c r="A48" s="109" t="s">
        <v>106</v>
      </c>
      <c r="B48" s="109"/>
      <c r="C48" s="109"/>
      <c r="D48" s="109"/>
    </row>
    <row r="49" spans="1:17" ht="31.5" customHeight="1" x14ac:dyDescent="0.25">
      <c r="A49" s="105" t="s">
        <v>107</v>
      </c>
      <c r="B49" s="105"/>
      <c r="C49" s="105"/>
      <c r="D49" s="105"/>
      <c r="E49" s="105" t="s">
        <v>108</v>
      </c>
      <c r="F49" s="105"/>
      <c r="G49" s="105"/>
      <c r="H49" s="105"/>
      <c r="I49" s="105"/>
    </row>
    <row r="50" spans="1:17" ht="21.75" customHeight="1" x14ac:dyDescent="0.25"/>
    <row r="51" spans="1:17" ht="24" customHeight="1" x14ac:dyDescent="0.25">
      <c r="A51" s="110" t="s">
        <v>109</v>
      </c>
      <c r="B51" s="110"/>
      <c r="C51" s="110"/>
      <c r="D51" s="110"/>
    </row>
    <row r="52" spans="1:17" ht="15" customHeight="1" x14ac:dyDescent="0.25">
      <c r="C52" s="105" t="s">
        <v>110</v>
      </c>
      <c r="D52" s="105"/>
      <c r="E52" s="105"/>
      <c r="F52" s="106"/>
      <c r="G52" s="106"/>
      <c r="H52" s="106"/>
      <c r="I52" s="71"/>
      <c r="J52" s="105"/>
      <c r="K52" s="105"/>
      <c r="L52" s="105"/>
      <c r="M52" s="106"/>
      <c r="N52" s="106"/>
      <c r="O52" s="106"/>
      <c r="P52" s="72"/>
      <c r="Q52" s="72"/>
    </row>
    <row r="53" spans="1:17" x14ac:dyDescent="0.25">
      <c r="C53" s="108"/>
      <c r="D53" s="108"/>
      <c r="E53" s="108"/>
      <c r="F53" s="108"/>
      <c r="G53" s="108"/>
      <c r="H53" s="108"/>
      <c r="I53" s="108"/>
      <c r="J53" s="105"/>
      <c r="K53" s="105"/>
      <c r="L53" s="105"/>
      <c r="M53" s="106"/>
      <c r="N53" s="106"/>
      <c r="O53" s="106"/>
      <c r="P53" s="72"/>
      <c r="Q53" s="72"/>
    </row>
    <row r="54" spans="1:17" x14ac:dyDescent="0.25">
      <c r="C54" s="105" t="s">
        <v>111</v>
      </c>
      <c r="D54" s="105"/>
      <c r="E54" s="105"/>
      <c r="F54" s="18"/>
      <c r="G54" s="18"/>
      <c r="H54" s="18"/>
      <c r="I54" s="71"/>
      <c r="J54" s="18"/>
      <c r="K54" s="18"/>
      <c r="L54" s="18"/>
      <c r="M54" s="18"/>
      <c r="N54" s="18"/>
      <c r="O54" s="18"/>
      <c r="P54" s="72"/>
      <c r="Q54" s="72"/>
    </row>
    <row r="55" spans="1:17" x14ac:dyDescent="0.25">
      <c r="C55" s="18"/>
      <c r="D55" s="18"/>
      <c r="E55" s="18"/>
      <c r="F55" s="18"/>
      <c r="G55" s="18"/>
      <c r="H55" s="18"/>
      <c r="I55" s="18"/>
      <c r="J55" s="105"/>
      <c r="K55" s="105"/>
      <c r="L55" s="105"/>
      <c r="M55" s="106"/>
      <c r="N55" s="106"/>
      <c r="O55" s="106"/>
    </row>
    <row r="57" spans="1:17" x14ac:dyDescent="0.25">
      <c r="C57" s="72"/>
      <c r="D57" s="72"/>
      <c r="E57" s="107"/>
      <c r="F57" s="107"/>
      <c r="G57" s="107"/>
      <c r="H57" s="107"/>
      <c r="I57" s="107"/>
      <c r="J57" s="107"/>
      <c r="K57" s="107"/>
      <c r="L57" s="107"/>
      <c r="M57" s="107"/>
      <c r="N57" s="107"/>
    </row>
    <row r="58" spans="1:17" x14ac:dyDescent="0.25">
      <c r="C58" s="18"/>
      <c r="D58" s="18"/>
      <c r="E58" s="18"/>
      <c r="F58" s="18"/>
      <c r="G58" s="18"/>
      <c r="H58" s="18"/>
      <c r="I58" s="18"/>
      <c r="J58" s="18"/>
    </row>
    <row r="59" spans="1:17" x14ac:dyDescent="0.25">
      <c r="C59" s="18"/>
      <c r="D59" s="18"/>
      <c r="E59" s="18"/>
      <c r="F59" s="18"/>
      <c r="G59" s="18"/>
      <c r="H59" s="18"/>
      <c r="I59" s="18"/>
      <c r="J59" s="18"/>
    </row>
    <row r="60" spans="1:17" x14ac:dyDescent="0.25">
      <c r="C60" s="18"/>
      <c r="D60" s="18"/>
      <c r="E60" s="18"/>
      <c r="F60" s="18"/>
      <c r="G60" s="18"/>
      <c r="H60" s="18"/>
      <c r="I60" s="18"/>
      <c r="J60" s="18"/>
    </row>
    <row r="61" spans="1:17" x14ac:dyDescent="0.25">
      <c r="C61" s="18"/>
      <c r="D61" s="18"/>
      <c r="E61" s="18"/>
      <c r="F61" s="18"/>
      <c r="G61" s="18"/>
      <c r="H61" s="18"/>
      <c r="I61" s="18"/>
      <c r="J61" s="18"/>
    </row>
    <row r="62" spans="1:17" x14ac:dyDescent="0.25">
      <c r="C62" s="18"/>
      <c r="D62" s="18"/>
      <c r="E62" s="18"/>
      <c r="F62" s="18"/>
      <c r="G62" s="18"/>
      <c r="H62" s="18"/>
      <c r="I62" s="18"/>
      <c r="J62" s="18"/>
    </row>
    <row r="63" spans="1:17" x14ac:dyDescent="0.25">
      <c r="C63" s="72"/>
      <c r="D63" s="72"/>
    </row>
    <row r="64" spans="1:17" x14ac:dyDescent="0.25">
      <c r="D64" s="18"/>
      <c r="E64" s="18"/>
      <c r="F64" s="18"/>
      <c r="G64" s="18"/>
      <c r="H64" s="18"/>
      <c r="I64" s="18"/>
      <c r="J64" s="18"/>
      <c r="K64" s="18"/>
      <c r="L64" s="18"/>
      <c r="M64" s="18"/>
    </row>
  </sheetData>
  <autoFilter ref="A20:V49"/>
  <mergeCells count="56">
    <mergeCell ref="D11:E11"/>
    <mergeCell ref="F11:L11"/>
    <mergeCell ref="D1:E1"/>
    <mergeCell ref="J1:O1"/>
    <mergeCell ref="K4:O4"/>
    <mergeCell ref="K5:O5"/>
    <mergeCell ref="D6:J6"/>
    <mergeCell ref="K6:O6"/>
    <mergeCell ref="D7:I7"/>
    <mergeCell ref="D9:E9"/>
    <mergeCell ref="F9:L9"/>
    <mergeCell ref="D10:E10"/>
    <mergeCell ref="F10:L10"/>
    <mergeCell ref="D12:E12"/>
    <mergeCell ref="F12:L12"/>
    <mergeCell ref="D13:E13"/>
    <mergeCell ref="F13:L13"/>
    <mergeCell ref="D14:E14"/>
    <mergeCell ref="F14:L14"/>
    <mergeCell ref="D15:E15"/>
    <mergeCell ref="F15:L15"/>
    <mergeCell ref="A17:A19"/>
    <mergeCell ref="B17:B19"/>
    <mergeCell ref="C17:C19"/>
    <mergeCell ref="D17:M17"/>
    <mergeCell ref="L18:M18"/>
    <mergeCell ref="O17:O18"/>
    <mergeCell ref="P17:P19"/>
    <mergeCell ref="Q17:Q19"/>
    <mergeCell ref="D18:D19"/>
    <mergeCell ref="E18:E19"/>
    <mergeCell ref="F18:G18"/>
    <mergeCell ref="H18:H19"/>
    <mergeCell ref="I18:J18"/>
    <mergeCell ref="K18:K19"/>
    <mergeCell ref="A21:E21"/>
    <mergeCell ref="A25:E25"/>
    <mergeCell ref="A27:E27"/>
    <mergeCell ref="A47:E47"/>
    <mergeCell ref="N17:N19"/>
    <mergeCell ref="A48:D48"/>
    <mergeCell ref="A49:D49"/>
    <mergeCell ref="E49:I49"/>
    <mergeCell ref="A51:D51"/>
    <mergeCell ref="C52:E52"/>
    <mergeCell ref="F52:H52"/>
    <mergeCell ref="C54:E54"/>
    <mergeCell ref="J55:L55"/>
    <mergeCell ref="M55:O55"/>
    <mergeCell ref="E57:N57"/>
    <mergeCell ref="J52:L52"/>
    <mergeCell ref="M52:O52"/>
    <mergeCell ref="C53:D53"/>
    <mergeCell ref="E53:I53"/>
    <mergeCell ref="J53:L53"/>
    <mergeCell ref="M53:O53"/>
  </mergeCells>
  <hyperlinks>
    <hyperlink ref="F12" r:id="rId1"/>
  </hyperlinks>
  <pageMargins left="0.23622047244094491" right="0.23622047244094491" top="0.74803149606299213" bottom="0.74803149606299213" header="0.31496062992125984" footer="0.31496062992125984"/>
  <pageSetup paperSize="9" scale="70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tabSelected="1" topLeftCell="A11" zoomScale="81" zoomScaleNormal="81" workbookViewId="0">
      <selection activeCell="K6" sqref="K6:O6"/>
    </sheetView>
  </sheetViews>
  <sheetFormatPr defaultRowHeight="16.5" x14ac:dyDescent="0.25"/>
  <cols>
    <col min="1" max="1" width="3.5703125" style="68" customWidth="1"/>
    <col min="2" max="2" width="11.140625" style="68" customWidth="1"/>
    <col min="3" max="3" width="10.28515625" style="68" customWidth="1"/>
    <col min="4" max="4" width="34" style="68" customWidth="1"/>
    <col min="5" max="5" width="21" style="68" customWidth="1"/>
    <col min="6" max="7" width="5.28515625" style="68" customWidth="1"/>
    <col min="8" max="8" width="4.42578125" style="68" customWidth="1"/>
    <col min="9" max="9" width="4.7109375" style="68" customWidth="1"/>
    <col min="10" max="10" width="13.5703125" style="68" customWidth="1"/>
    <col min="11" max="11" width="12.5703125" style="70" customWidth="1"/>
    <col min="12" max="12" width="15.85546875" style="68" customWidth="1"/>
    <col min="13" max="13" width="16.7109375" style="68" customWidth="1"/>
    <col min="14" max="14" width="6.140625" style="68" customWidth="1"/>
    <col min="15" max="15" width="5.85546875" style="68" customWidth="1"/>
    <col min="16" max="16" width="10.42578125" style="68" customWidth="1"/>
    <col min="17" max="17" width="8" style="68" customWidth="1"/>
    <col min="18" max="18" width="16" style="18" customWidth="1"/>
    <col min="19" max="19" width="9.140625" style="18"/>
    <col min="20" max="20" width="23" style="18" customWidth="1"/>
    <col min="21" max="16384" width="9.140625" style="18"/>
  </cols>
  <sheetData>
    <row r="1" spans="1:17" s="2" customFormat="1" ht="15" customHeight="1" x14ac:dyDescent="0.25">
      <c r="A1" s="1"/>
      <c r="B1" s="1"/>
      <c r="C1" s="1"/>
      <c r="D1" s="107"/>
      <c r="E1" s="107"/>
      <c r="F1" s="1"/>
      <c r="G1" s="1"/>
      <c r="H1" s="1"/>
      <c r="I1" s="1"/>
      <c r="J1" s="140" t="s">
        <v>112</v>
      </c>
      <c r="K1" s="140"/>
      <c r="L1" s="140"/>
      <c r="M1" s="140"/>
      <c r="N1" s="140"/>
      <c r="O1" s="140"/>
      <c r="P1" s="1"/>
      <c r="Q1" s="1"/>
    </row>
    <row r="2" spans="1:17" s="2" customFormat="1" ht="3" customHeight="1" x14ac:dyDescent="0.25">
      <c r="F2" s="1"/>
      <c r="G2" s="1"/>
      <c r="H2" s="1"/>
      <c r="I2" s="1"/>
      <c r="J2" s="1"/>
      <c r="P2" s="1"/>
      <c r="Q2" s="1"/>
    </row>
    <row r="3" spans="1:17" s="2" customFormat="1" ht="3.75" customHeight="1" x14ac:dyDescent="0.25">
      <c r="F3" s="1"/>
      <c r="G3" s="1"/>
      <c r="H3" s="1"/>
      <c r="I3" s="1"/>
      <c r="J3" s="1"/>
      <c r="P3" s="1"/>
      <c r="Q3" s="1"/>
    </row>
    <row r="4" spans="1:17" s="2" customFormat="1" ht="23.25" customHeight="1" x14ac:dyDescent="0.25">
      <c r="F4" s="1"/>
      <c r="G4" s="1"/>
      <c r="H4" s="1"/>
      <c r="I4" s="1"/>
      <c r="J4" s="1"/>
      <c r="K4" s="122" t="s">
        <v>1</v>
      </c>
      <c r="L4" s="122"/>
      <c r="M4" s="122"/>
      <c r="N4" s="122"/>
      <c r="O4" s="122"/>
      <c r="P4" s="1"/>
      <c r="Q4" s="1"/>
    </row>
    <row r="5" spans="1:17" s="2" customFormat="1" ht="22.5" customHeight="1" x14ac:dyDescent="0.25">
      <c r="A5" s="3"/>
      <c r="B5" s="3"/>
      <c r="C5" s="3"/>
      <c r="D5" s="3"/>
      <c r="E5" s="3"/>
      <c r="F5" s="1"/>
      <c r="G5" s="1"/>
      <c r="H5" s="1"/>
      <c r="I5" s="1"/>
      <c r="J5" s="1"/>
      <c r="K5" s="122" t="s">
        <v>2</v>
      </c>
      <c r="L5" s="122"/>
      <c r="M5" s="122"/>
      <c r="N5" s="122"/>
      <c r="O5" s="122"/>
      <c r="P5" s="1"/>
      <c r="Q5" s="1"/>
    </row>
    <row r="6" spans="1:17" s="2" customFormat="1" ht="35.25" customHeight="1" x14ac:dyDescent="0.3">
      <c r="A6" s="1"/>
      <c r="B6" s="1"/>
      <c r="C6" s="1"/>
      <c r="D6" s="123" t="s">
        <v>3</v>
      </c>
      <c r="E6" s="123"/>
      <c r="F6" s="123"/>
      <c r="G6" s="123"/>
      <c r="H6" s="123"/>
      <c r="I6" s="123"/>
      <c r="J6" s="123"/>
      <c r="K6" s="122" t="s">
        <v>4</v>
      </c>
      <c r="L6" s="122"/>
      <c r="M6" s="122"/>
      <c r="N6" s="122"/>
      <c r="O6" s="122"/>
      <c r="P6" s="1"/>
      <c r="Q6" s="1"/>
    </row>
    <row r="7" spans="1:17" s="2" customFormat="1" ht="11.25" customHeight="1" x14ac:dyDescent="0.25">
      <c r="A7" s="1"/>
      <c r="B7" s="1"/>
      <c r="C7" s="1"/>
      <c r="D7" s="107"/>
      <c r="E7" s="107"/>
      <c r="F7" s="107"/>
      <c r="G7" s="107"/>
      <c r="H7" s="107"/>
      <c r="I7" s="107"/>
      <c r="J7" s="107"/>
      <c r="K7" s="4"/>
      <c r="L7" s="1"/>
      <c r="M7" s="1"/>
      <c r="N7" s="1"/>
      <c r="O7" s="1"/>
      <c r="P7" s="1"/>
      <c r="Q7" s="1"/>
    </row>
    <row r="8" spans="1:17" s="2" customFormat="1" ht="11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4"/>
      <c r="L8" s="1"/>
      <c r="M8" s="1"/>
      <c r="N8" s="1"/>
      <c r="O8" s="1"/>
      <c r="P8" s="1"/>
      <c r="Q8" s="1"/>
    </row>
    <row r="9" spans="1:17" s="2" customFormat="1" ht="19.5" customHeight="1" x14ac:dyDescent="0.25">
      <c r="A9" s="1"/>
      <c r="B9" s="1"/>
      <c r="C9" s="1"/>
      <c r="D9" s="119" t="s">
        <v>5</v>
      </c>
      <c r="E9" s="119"/>
      <c r="F9" s="119" t="s">
        <v>6</v>
      </c>
      <c r="G9" s="119"/>
      <c r="H9" s="119"/>
      <c r="I9" s="119"/>
      <c r="J9" s="119"/>
      <c r="K9" s="119"/>
      <c r="L9" s="119"/>
      <c r="M9" s="1"/>
      <c r="N9" s="1"/>
      <c r="O9" s="1"/>
      <c r="P9" s="1"/>
      <c r="Q9" s="1"/>
    </row>
    <row r="10" spans="1:17" s="2" customFormat="1" ht="21.75" customHeight="1" x14ac:dyDescent="0.25">
      <c r="A10" s="1"/>
      <c r="B10" s="1"/>
      <c r="C10" s="1"/>
      <c r="D10" s="119" t="s">
        <v>7</v>
      </c>
      <c r="E10" s="119"/>
      <c r="F10" s="119" t="s">
        <v>8</v>
      </c>
      <c r="G10" s="119"/>
      <c r="H10" s="119"/>
      <c r="I10" s="119"/>
      <c r="J10" s="119"/>
      <c r="K10" s="119"/>
      <c r="L10" s="119"/>
      <c r="M10" s="1"/>
      <c r="N10" s="1"/>
      <c r="O10" s="1"/>
      <c r="P10" s="1"/>
      <c r="Q10" s="1"/>
    </row>
    <row r="11" spans="1:17" s="2" customFormat="1" ht="15.75" customHeight="1" x14ac:dyDescent="0.25">
      <c r="A11" s="1"/>
      <c r="B11" s="1"/>
      <c r="C11" s="1"/>
      <c r="D11" s="119" t="s">
        <v>9</v>
      </c>
      <c r="E11" s="119"/>
      <c r="F11" s="119" t="s">
        <v>10</v>
      </c>
      <c r="G11" s="119"/>
      <c r="H11" s="119"/>
      <c r="I11" s="119"/>
      <c r="J11" s="119"/>
      <c r="K11" s="119"/>
      <c r="L11" s="119"/>
      <c r="M11" s="1"/>
      <c r="N11" s="1"/>
      <c r="O11" s="1"/>
      <c r="P11" s="1"/>
      <c r="Q11" s="1"/>
    </row>
    <row r="12" spans="1:17" s="2" customFormat="1" ht="15" customHeight="1" x14ac:dyDescent="0.25">
      <c r="A12" s="1"/>
      <c r="B12" s="1"/>
      <c r="C12" s="1"/>
      <c r="D12" s="119" t="s">
        <v>11</v>
      </c>
      <c r="E12" s="119"/>
      <c r="F12" s="119" t="s">
        <v>12</v>
      </c>
      <c r="G12" s="119"/>
      <c r="H12" s="119"/>
      <c r="I12" s="119"/>
      <c r="J12" s="119"/>
      <c r="K12" s="119"/>
      <c r="L12" s="119"/>
      <c r="M12" s="1"/>
      <c r="N12" s="1"/>
      <c r="O12" s="1"/>
      <c r="P12" s="1"/>
      <c r="Q12" s="1"/>
    </row>
    <row r="13" spans="1:17" s="2" customFormat="1" ht="19.5" customHeight="1" x14ac:dyDescent="0.25">
      <c r="A13" s="1"/>
      <c r="B13" s="1"/>
      <c r="C13" s="1"/>
      <c r="D13" s="119" t="s">
        <v>13</v>
      </c>
      <c r="E13" s="119"/>
      <c r="F13" s="119">
        <v>6671250899</v>
      </c>
      <c r="G13" s="119"/>
      <c r="H13" s="119"/>
      <c r="I13" s="119"/>
      <c r="J13" s="119"/>
      <c r="K13" s="119"/>
      <c r="L13" s="119"/>
      <c r="M13" s="1"/>
      <c r="N13" s="1"/>
      <c r="O13" s="1"/>
      <c r="P13" s="1"/>
      <c r="Q13" s="1"/>
    </row>
    <row r="14" spans="1:17" s="2" customFormat="1" ht="16.5" customHeight="1" x14ac:dyDescent="0.25">
      <c r="A14" s="1"/>
      <c r="B14" s="1"/>
      <c r="C14" s="1"/>
      <c r="D14" s="119" t="s">
        <v>14</v>
      </c>
      <c r="E14" s="119"/>
      <c r="F14" s="119">
        <v>6608580001</v>
      </c>
      <c r="G14" s="119"/>
      <c r="H14" s="119"/>
      <c r="I14" s="119"/>
      <c r="J14" s="119"/>
      <c r="K14" s="119"/>
      <c r="L14" s="119"/>
      <c r="M14" s="1"/>
      <c r="N14" s="1"/>
      <c r="O14" s="1"/>
      <c r="P14" s="1"/>
      <c r="Q14" s="1"/>
    </row>
    <row r="15" spans="1:17" s="2" customFormat="1" ht="24" customHeight="1" x14ac:dyDescent="0.25">
      <c r="A15" s="1"/>
      <c r="B15" s="1"/>
      <c r="C15" s="1"/>
      <c r="D15" s="119" t="s">
        <v>15</v>
      </c>
      <c r="E15" s="119"/>
      <c r="F15" s="119">
        <v>6540100000</v>
      </c>
      <c r="G15" s="119"/>
      <c r="H15" s="119"/>
      <c r="I15" s="119"/>
      <c r="J15" s="119"/>
      <c r="K15" s="119"/>
      <c r="L15" s="119"/>
      <c r="M15" s="1"/>
      <c r="N15" s="1"/>
      <c r="O15" s="1"/>
      <c r="P15" s="1"/>
      <c r="Q15" s="1"/>
    </row>
    <row r="16" spans="1:17" s="2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4"/>
      <c r="L16" s="1"/>
      <c r="M16" s="1"/>
      <c r="N16" s="1"/>
      <c r="O16" s="1"/>
      <c r="P16" s="1"/>
      <c r="Q16" s="1"/>
    </row>
    <row r="17" spans="1:23" s="5" customFormat="1" ht="30" customHeight="1" x14ac:dyDescent="0.25">
      <c r="A17" s="128" t="s">
        <v>16</v>
      </c>
      <c r="B17" s="128" t="s">
        <v>17</v>
      </c>
      <c r="C17" s="128" t="s">
        <v>18</v>
      </c>
      <c r="D17" s="138" t="s">
        <v>19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28" t="s">
        <v>20</v>
      </c>
      <c r="O17" s="128" t="s">
        <v>21</v>
      </c>
      <c r="P17" s="129" t="s">
        <v>22</v>
      </c>
      <c r="Q17" s="132" t="s">
        <v>23</v>
      </c>
      <c r="R17" s="135" t="s">
        <v>113</v>
      </c>
    </row>
    <row r="18" spans="1:23" s="6" customFormat="1" ht="88.5" customHeight="1" x14ac:dyDescent="0.25">
      <c r="A18" s="128"/>
      <c r="B18" s="128"/>
      <c r="C18" s="128"/>
      <c r="D18" s="128" t="s">
        <v>24</v>
      </c>
      <c r="E18" s="128" t="s">
        <v>25</v>
      </c>
      <c r="F18" s="128" t="s">
        <v>26</v>
      </c>
      <c r="G18" s="128"/>
      <c r="H18" s="128" t="s">
        <v>27</v>
      </c>
      <c r="I18" s="128" t="s">
        <v>28</v>
      </c>
      <c r="J18" s="128"/>
      <c r="K18" s="139" t="s">
        <v>29</v>
      </c>
      <c r="L18" s="128" t="s">
        <v>30</v>
      </c>
      <c r="M18" s="128"/>
      <c r="N18" s="128"/>
      <c r="O18" s="128"/>
      <c r="P18" s="130"/>
      <c r="Q18" s="133"/>
      <c r="R18" s="136"/>
    </row>
    <row r="19" spans="1:23" s="6" customFormat="1" ht="92.25" customHeight="1" x14ac:dyDescent="0.2">
      <c r="A19" s="128"/>
      <c r="B19" s="128"/>
      <c r="C19" s="128"/>
      <c r="D19" s="128"/>
      <c r="E19" s="128"/>
      <c r="F19" s="73" t="s">
        <v>31</v>
      </c>
      <c r="G19" s="73" t="s">
        <v>32</v>
      </c>
      <c r="H19" s="128"/>
      <c r="I19" s="73" t="s">
        <v>33</v>
      </c>
      <c r="J19" s="73" t="s">
        <v>32</v>
      </c>
      <c r="K19" s="139"/>
      <c r="L19" s="73" t="s">
        <v>34</v>
      </c>
      <c r="M19" s="73" t="s">
        <v>35</v>
      </c>
      <c r="N19" s="128"/>
      <c r="O19" s="73" t="s">
        <v>36</v>
      </c>
      <c r="P19" s="131"/>
      <c r="Q19" s="134"/>
      <c r="R19" s="137"/>
      <c r="W19" s="8"/>
    </row>
    <row r="20" spans="1:23" s="5" customFormat="1" x14ac:dyDescent="0.25">
      <c r="A20" s="74">
        <v>1</v>
      </c>
      <c r="B20" s="74">
        <v>2</v>
      </c>
      <c r="C20" s="74">
        <v>3</v>
      </c>
      <c r="D20" s="74">
        <v>4</v>
      </c>
      <c r="E20" s="74">
        <v>5</v>
      </c>
      <c r="F20" s="74">
        <v>6</v>
      </c>
      <c r="G20" s="74">
        <v>7</v>
      </c>
      <c r="H20" s="74">
        <v>8</v>
      </c>
      <c r="I20" s="74">
        <v>9</v>
      </c>
      <c r="J20" s="74">
        <v>10</v>
      </c>
      <c r="K20" s="75">
        <v>11</v>
      </c>
      <c r="L20" s="74">
        <v>12</v>
      </c>
      <c r="M20" s="74">
        <v>13</v>
      </c>
      <c r="N20" s="74">
        <v>14</v>
      </c>
      <c r="O20" s="74">
        <v>15</v>
      </c>
      <c r="P20" s="74">
        <v>16</v>
      </c>
      <c r="Q20" s="76">
        <v>17</v>
      </c>
      <c r="R20" s="74"/>
    </row>
    <row r="21" spans="1:23" s="5" customFormat="1" ht="22.5" customHeight="1" x14ac:dyDescent="0.25">
      <c r="A21" s="124" t="s">
        <v>37</v>
      </c>
      <c r="B21" s="124"/>
      <c r="C21" s="124"/>
      <c r="D21" s="124"/>
      <c r="E21" s="124"/>
      <c r="F21" s="77"/>
      <c r="G21" s="77"/>
      <c r="H21" s="77"/>
      <c r="I21" s="77"/>
      <c r="J21" s="77"/>
      <c r="K21" s="78">
        <f>SUM(K22:K23)</f>
        <v>3040.3900000000003</v>
      </c>
      <c r="L21" s="77"/>
      <c r="M21" s="77"/>
      <c r="N21" s="77"/>
      <c r="O21" s="77"/>
      <c r="P21" s="77"/>
      <c r="Q21" s="79"/>
      <c r="R21" s="74"/>
    </row>
    <row r="22" spans="1:23" s="5" customFormat="1" ht="49.5" x14ac:dyDescent="0.25">
      <c r="A22" s="80">
        <v>1</v>
      </c>
      <c r="B22" s="80" t="s">
        <v>38</v>
      </c>
      <c r="C22" s="80">
        <v>5219000</v>
      </c>
      <c r="D22" s="80" t="s">
        <v>114</v>
      </c>
      <c r="E22" s="80" t="s">
        <v>40</v>
      </c>
      <c r="F22" s="80">
        <v>796</v>
      </c>
      <c r="G22" s="80" t="s">
        <v>41</v>
      </c>
      <c r="H22" s="80">
        <v>1</v>
      </c>
      <c r="I22" s="80">
        <v>65</v>
      </c>
      <c r="J22" s="80" t="s">
        <v>42</v>
      </c>
      <c r="K22" s="81">
        <v>1558</v>
      </c>
      <c r="L22" s="82">
        <v>41456</v>
      </c>
      <c r="M22" s="82">
        <v>41518</v>
      </c>
      <c r="N22" s="80" t="s">
        <v>80</v>
      </c>
      <c r="O22" s="80" t="s">
        <v>115</v>
      </c>
      <c r="P22" s="80" t="s">
        <v>45</v>
      </c>
      <c r="Q22" s="80" t="s">
        <v>46</v>
      </c>
      <c r="R22" s="80"/>
    </row>
    <row r="23" spans="1:23" ht="45" customHeight="1" x14ac:dyDescent="0.25">
      <c r="A23" s="80">
        <v>2</v>
      </c>
      <c r="B23" s="83" t="s">
        <v>38</v>
      </c>
      <c r="C23" s="83">
        <v>5219000</v>
      </c>
      <c r="D23" s="84" t="s">
        <v>116</v>
      </c>
      <c r="E23" s="84" t="s">
        <v>40</v>
      </c>
      <c r="F23" s="84">
        <v>796</v>
      </c>
      <c r="G23" s="84" t="s">
        <v>41</v>
      </c>
      <c r="H23" s="84">
        <v>1</v>
      </c>
      <c r="I23" s="84">
        <v>65</v>
      </c>
      <c r="J23" s="84" t="s">
        <v>42</v>
      </c>
      <c r="K23" s="85">
        <v>1482.39</v>
      </c>
      <c r="L23" s="86">
        <v>41548</v>
      </c>
      <c r="M23" s="86">
        <v>41609</v>
      </c>
      <c r="N23" s="84" t="s">
        <v>43</v>
      </c>
      <c r="O23" s="84" t="s">
        <v>115</v>
      </c>
      <c r="P23" s="84" t="s">
        <v>45</v>
      </c>
      <c r="Q23" s="87" t="s">
        <v>46</v>
      </c>
      <c r="R23" s="80"/>
    </row>
    <row r="24" spans="1:23" s="5" customFormat="1" ht="22.5" customHeight="1" x14ac:dyDescent="0.25">
      <c r="A24" s="124" t="s">
        <v>51</v>
      </c>
      <c r="B24" s="124"/>
      <c r="C24" s="124"/>
      <c r="D24" s="124"/>
      <c r="E24" s="124"/>
      <c r="F24" s="88"/>
      <c r="G24" s="88"/>
      <c r="H24" s="88"/>
      <c r="I24" s="88"/>
      <c r="J24" s="88"/>
      <c r="K24" s="89">
        <f>SUM(K25)</f>
        <v>78060</v>
      </c>
      <c r="L24" s="88"/>
      <c r="M24" s="88"/>
      <c r="N24" s="88"/>
      <c r="O24" s="88"/>
      <c r="P24" s="88"/>
      <c r="Q24" s="88"/>
      <c r="R24" s="88"/>
    </row>
    <row r="25" spans="1:23" ht="49.5" customHeight="1" x14ac:dyDescent="0.25">
      <c r="A25" s="80">
        <v>3</v>
      </c>
      <c r="B25" s="80" t="s">
        <v>52</v>
      </c>
      <c r="C25" s="80">
        <v>6512153</v>
      </c>
      <c r="D25" s="80" t="s">
        <v>53</v>
      </c>
      <c r="E25" s="80" t="s">
        <v>54</v>
      </c>
      <c r="F25" s="80">
        <v>796</v>
      </c>
      <c r="G25" s="80" t="s">
        <v>41</v>
      </c>
      <c r="H25" s="80">
        <v>1</v>
      </c>
      <c r="I25" s="80">
        <v>65</v>
      </c>
      <c r="J25" s="80" t="s">
        <v>42</v>
      </c>
      <c r="K25" s="81">
        <v>78060</v>
      </c>
      <c r="L25" s="82">
        <v>41274</v>
      </c>
      <c r="M25" s="80" t="s">
        <v>48</v>
      </c>
      <c r="N25" s="80" t="s">
        <v>117</v>
      </c>
      <c r="O25" s="80" t="s">
        <v>115</v>
      </c>
      <c r="P25" s="80" t="s">
        <v>56</v>
      </c>
      <c r="Q25" s="80" t="s">
        <v>57</v>
      </c>
      <c r="R25" s="80"/>
    </row>
    <row r="26" spans="1:23" s="5" customFormat="1" ht="22.5" customHeight="1" x14ac:dyDescent="0.25">
      <c r="A26" s="124" t="s">
        <v>58</v>
      </c>
      <c r="B26" s="124"/>
      <c r="C26" s="124"/>
      <c r="D26" s="124"/>
      <c r="E26" s="124"/>
      <c r="F26" s="88"/>
      <c r="G26" s="88"/>
      <c r="H26" s="88"/>
      <c r="I26" s="88"/>
      <c r="J26" s="88"/>
      <c r="K26" s="89">
        <f>SUM(K27:K42)</f>
        <v>48263.89499999999</v>
      </c>
      <c r="L26" s="88"/>
      <c r="M26" s="88"/>
      <c r="N26" s="88"/>
      <c r="O26" s="88"/>
      <c r="P26" s="88"/>
      <c r="Q26" s="88"/>
      <c r="R26" s="88"/>
    </row>
    <row r="27" spans="1:23" ht="66" x14ac:dyDescent="0.25">
      <c r="A27" s="80">
        <v>4</v>
      </c>
      <c r="B27" s="80" t="s">
        <v>118</v>
      </c>
      <c r="C27" s="81" t="s">
        <v>119</v>
      </c>
      <c r="D27" s="80" t="s">
        <v>120</v>
      </c>
      <c r="E27" s="80" t="s">
        <v>54</v>
      </c>
      <c r="F27" s="80">
        <v>796</v>
      </c>
      <c r="G27" s="80" t="s">
        <v>41</v>
      </c>
      <c r="H27" s="80">
        <v>1</v>
      </c>
      <c r="I27" s="80">
        <v>65</v>
      </c>
      <c r="J27" s="80" t="s">
        <v>42</v>
      </c>
      <c r="K27" s="81">
        <v>8037</v>
      </c>
      <c r="L27" s="82">
        <v>41274</v>
      </c>
      <c r="M27" s="80" t="s">
        <v>48</v>
      </c>
      <c r="N27" s="80" t="s">
        <v>117</v>
      </c>
      <c r="O27" s="80" t="s">
        <v>115</v>
      </c>
      <c r="P27" s="80" t="s">
        <v>61</v>
      </c>
      <c r="Q27" s="80" t="s">
        <v>62</v>
      </c>
      <c r="R27" s="80"/>
    </row>
    <row r="28" spans="1:23" ht="44.25" customHeight="1" x14ac:dyDescent="0.25">
      <c r="A28" s="80">
        <v>5</v>
      </c>
      <c r="B28" s="80" t="s">
        <v>66</v>
      </c>
      <c r="C28" s="80">
        <v>7499090</v>
      </c>
      <c r="D28" s="80" t="s">
        <v>67</v>
      </c>
      <c r="E28" s="80" t="s">
        <v>54</v>
      </c>
      <c r="F28" s="80">
        <v>796</v>
      </c>
      <c r="G28" s="80" t="s">
        <v>41</v>
      </c>
      <c r="H28" s="80">
        <v>1</v>
      </c>
      <c r="I28" s="80">
        <v>65</v>
      </c>
      <c r="J28" s="80" t="s">
        <v>42</v>
      </c>
      <c r="K28" s="81">
        <f>4009*1.18+1133</f>
        <v>5863.62</v>
      </c>
      <c r="L28" s="82">
        <v>41274</v>
      </c>
      <c r="M28" s="80" t="s">
        <v>48</v>
      </c>
      <c r="N28" s="80" t="s">
        <v>80</v>
      </c>
      <c r="O28" s="80" t="s">
        <v>115</v>
      </c>
      <c r="P28" s="80" t="s">
        <v>61</v>
      </c>
      <c r="Q28" s="80" t="s">
        <v>69</v>
      </c>
      <c r="R28" s="80"/>
    </row>
    <row r="29" spans="1:23" ht="84" customHeight="1" x14ac:dyDescent="0.25">
      <c r="A29" s="80">
        <v>6</v>
      </c>
      <c r="B29" s="80" t="s">
        <v>70</v>
      </c>
      <c r="C29" s="80">
        <v>6411010</v>
      </c>
      <c r="D29" s="80" t="s">
        <v>71</v>
      </c>
      <c r="E29" s="80" t="s">
        <v>54</v>
      </c>
      <c r="F29" s="80">
        <v>796</v>
      </c>
      <c r="G29" s="80" t="s">
        <v>41</v>
      </c>
      <c r="H29" s="80">
        <v>1</v>
      </c>
      <c r="I29" s="80">
        <v>65</v>
      </c>
      <c r="J29" s="80" t="s">
        <v>42</v>
      </c>
      <c r="K29" s="81">
        <f>811.5*1.18</f>
        <v>957.56999999999994</v>
      </c>
      <c r="L29" s="82">
        <v>41274</v>
      </c>
      <c r="M29" s="80" t="s">
        <v>48</v>
      </c>
      <c r="N29" s="80" t="s">
        <v>68</v>
      </c>
      <c r="O29" s="80" t="s">
        <v>115</v>
      </c>
      <c r="P29" s="80" t="s">
        <v>61</v>
      </c>
      <c r="Q29" s="80" t="s">
        <v>72</v>
      </c>
      <c r="R29" s="80" t="s">
        <v>121</v>
      </c>
    </row>
    <row r="30" spans="1:23" ht="51.75" customHeight="1" x14ac:dyDescent="0.25">
      <c r="A30" s="80">
        <v>7</v>
      </c>
      <c r="B30" s="80" t="s">
        <v>73</v>
      </c>
      <c r="C30" s="80">
        <v>7493</v>
      </c>
      <c r="D30" s="80" t="s">
        <v>74</v>
      </c>
      <c r="E30" s="80" t="s">
        <v>54</v>
      </c>
      <c r="F30" s="80">
        <v>796</v>
      </c>
      <c r="G30" s="80" t="s">
        <v>41</v>
      </c>
      <c r="H30" s="80">
        <v>1</v>
      </c>
      <c r="I30" s="80">
        <v>65</v>
      </c>
      <c r="J30" s="80" t="s">
        <v>42</v>
      </c>
      <c r="K30" s="81">
        <v>911</v>
      </c>
      <c r="L30" s="82">
        <v>41274</v>
      </c>
      <c r="M30" s="80" t="s">
        <v>48</v>
      </c>
      <c r="N30" s="80" t="s">
        <v>43</v>
      </c>
      <c r="O30" s="80" t="s">
        <v>115</v>
      </c>
      <c r="P30" s="80" t="s">
        <v>61</v>
      </c>
      <c r="Q30" s="80" t="s">
        <v>75</v>
      </c>
      <c r="R30" s="80"/>
    </row>
    <row r="31" spans="1:23" ht="51.75" hidden="1" customHeight="1" x14ac:dyDescent="0.25">
      <c r="A31" s="80">
        <v>7</v>
      </c>
      <c r="B31" s="80" t="s">
        <v>73</v>
      </c>
      <c r="C31" s="80">
        <v>7493</v>
      </c>
      <c r="D31" s="80" t="s">
        <v>76</v>
      </c>
      <c r="E31" s="80" t="s">
        <v>54</v>
      </c>
      <c r="F31" s="80">
        <v>796</v>
      </c>
      <c r="G31" s="80" t="s">
        <v>41</v>
      </c>
      <c r="H31" s="80">
        <v>1</v>
      </c>
      <c r="I31" s="80">
        <v>65</v>
      </c>
      <c r="J31" s="80" t="s">
        <v>42</v>
      </c>
      <c r="K31" s="81">
        <v>0</v>
      </c>
      <c r="L31" s="82">
        <v>41274</v>
      </c>
      <c r="M31" s="80" t="s">
        <v>48</v>
      </c>
      <c r="N31" s="80" t="s">
        <v>43</v>
      </c>
      <c r="O31" s="80" t="s">
        <v>115</v>
      </c>
      <c r="P31" s="80" t="s">
        <v>61</v>
      </c>
      <c r="Q31" s="80" t="s">
        <v>75</v>
      </c>
      <c r="R31" s="80"/>
    </row>
    <row r="32" spans="1:23" ht="82.5" x14ac:dyDescent="0.25">
      <c r="A32" s="80">
        <v>8</v>
      </c>
      <c r="B32" s="80" t="s">
        <v>77</v>
      </c>
      <c r="C32" s="80">
        <v>6022020</v>
      </c>
      <c r="D32" s="80" t="s">
        <v>78</v>
      </c>
      <c r="E32" s="80" t="s">
        <v>122</v>
      </c>
      <c r="F32" s="80">
        <v>796</v>
      </c>
      <c r="G32" s="80" t="s">
        <v>41</v>
      </c>
      <c r="H32" s="80">
        <v>11</v>
      </c>
      <c r="I32" s="80">
        <v>65</v>
      </c>
      <c r="J32" s="80" t="s">
        <v>42</v>
      </c>
      <c r="K32" s="81">
        <v>8850</v>
      </c>
      <c r="L32" s="82">
        <v>41274</v>
      </c>
      <c r="M32" s="80" t="s">
        <v>48</v>
      </c>
      <c r="N32" s="80" t="s">
        <v>80</v>
      </c>
      <c r="O32" s="80" t="s">
        <v>115</v>
      </c>
      <c r="P32" s="80" t="s">
        <v>61</v>
      </c>
      <c r="Q32" s="80" t="s">
        <v>75</v>
      </c>
      <c r="R32" s="80"/>
    </row>
    <row r="33" spans="1:20" ht="186.75" customHeight="1" x14ac:dyDescent="0.25">
      <c r="A33" s="80">
        <v>9</v>
      </c>
      <c r="B33" s="80">
        <v>66</v>
      </c>
      <c r="C33" s="80">
        <v>6610000</v>
      </c>
      <c r="D33" s="80" t="s">
        <v>123</v>
      </c>
      <c r="E33" s="90" t="s">
        <v>82</v>
      </c>
      <c r="F33" s="80">
        <v>796</v>
      </c>
      <c r="G33" s="80" t="s">
        <v>41</v>
      </c>
      <c r="H33" s="80">
        <v>1</v>
      </c>
      <c r="I33" s="80">
        <v>65</v>
      </c>
      <c r="J33" s="80" t="s">
        <v>42</v>
      </c>
      <c r="K33" s="81">
        <v>3070</v>
      </c>
      <c r="L33" s="82">
        <v>41424</v>
      </c>
      <c r="M33" s="91">
        <v>41824</v>
      </c>
      <c r="N33" s="80" t="s">
        <v>117</v>
      </c>
      <c r="O33" s="80" t="s">
        <v>115</v>
      </c>
      <c r="P33" s="80" t="s">
        <v>61</v>
      </c>
      <c r="Q33" s="80" t="s">
        <v>75</v>
      </c>
      <c r="R33" s="80"/>
      <c r="T33" s="46"/>
    </row>
    <row r="34" spans="1:20" ht="66.75" customHeight="1" x14ac:dyDescent="0.25">
      <c r="A34" s="80">
        <v>10</v>
      </c>
      <c r="B34" s="80">
        <v>66</v>
      </c>
      <c r="C34" s="80">
        <v>6610000</v>
      </c>
      <c r="D34" s="80" t="s">
        <v>124</v>
      </c>
      <c r="E34" s="80" t="s">
        <v>54</v>
      </c>
      <c r="F34" s="80">
        <v>796</v>
      </c>
      <c r="G34" s="80" t="s">
        <v>41</v>
      </c>
      <c r="H34" s="80">
        <v>1</v>
      </c>
      <c r="I34" s="80">
        <v>65</v>
      </c>
      <c r="J34" s="80" t="s">
        <v>42</v>
      </c>
      <c r="K34" s="81">
        <v>112</v>
      </c>
      <c r="L34" s="82">
        <v>41424</v>
      </c>
      <c r="M34" s="91">
        <v>41824</v>
      </c>
      <c r="N34" s="80" t="s">
        <v>117</v>
      </c>
      <c r="O34" s="80" t="s">
        <v>115</v>
      </c>
      <c r="P34" s="80" t="s">
        <v>61</v>
      </c>
      <c r="Q34" s="80" t="s">
        <v>75</v>
      </c>
      <c r="R34" s="80"/>
      <c r="T34" s="46"/>
    </row>
    <row r="35" spans="1:20" s="51" customFormat="1" ht="33" x14ac:dyDescent="0.25">
      <c r="A35" s="80">
        <v>11</v>
      </c>
      <c r="B35" s="84" t="s">
        <v>84</v>
      </c>
      <c r="C35" s="84">
        <v>4540020</v>
      </c>
      <c r="D35" s="84" t="s">
        <v>125</v>
      </c>
      <c r="E35" s="84" t="s">
        <v>86</v>
      </c>
      <c r="F35" s="84">
        <v>796</v>
      </c>
      <c r="G35" s="84" t="s">
        <v>41</v>
      </c>
      <c r="H35" s="84">
        <v>1</v>
      </c>
      <c r="I35" s="84">
        <v>65</v>
      </c>
      <c r="J35" s="84" t="s">
        <v>42</v>
      </c>
      <c r="K35" s="85">
        <v>413</v>
      </c>
      <c r="L35" s="82">
        <v>41365</v>
      </c>
      <c r="M35" s="84" t="s">
        <v>48</v>
      </c>
      <c r="N35" s="84" t="s">
        <v>80</v>
      </c>
      <c r="O35" s="80" t="s">
        <v>115</v>
      </c>
      <c r="P35" s="84" t="s">
        <v>61</v>
      </c>
      <c r="Q35" s="80" t="s">
        <v>75</v>
      </c>
      <c r="R35" s="80"/>
      <c r="T35" s="52"/>
    </row>
    <row r="36" spans="1:20" ht="33" x14ac:dyDescent="0.25">
      <c r="A36" s="80">
        <v>12</v>
      </c>
      <c r="B36" s="80" t="s">
        <v>89</v>
      </c>
      <c r="C36" s="80">
        <v>5219000</v>
      </c>
      <c r="D36" s="80" t="s">
        <v>90</v>
      </c>
      <c r="E36" s="80" t="s">
        <v>40</v>
      </c>
      <c r="F36" s="80">
        <v>796</v>
      </c>
      <c r="G36" s="80" t="s">
        <v>41</v>
      </c>
      <c r="H36" s="80">
        <v>1</v>
      </c>
      <c r="I36" s="80">
        <v>65</v>
      </c>
      <c r="J36" s="80" t="s">
        <v>42</v>
      </c>
      <c r="K36" s="81">
        <f>3380*1.18</f>
        <v>3988.3999999999996</v>
      </c>
      <c r="L36" s="82">
        <v>41243</v>
      </c>
      <c r="M36" s="80" t="s">
        <v>48</v>
      </c>
      <c r="N36" s="80" t="s">
        <v>80</v>
      </c>
      <c r="O36" s="80" t="s">
        <v>115</v>
      </c>
      <c r="P36" s="80" t="s">
        <v>61</v>
      </c>
      <c r="Q36" s="80" t="s">
        <v>75</v>
      </c>
      <c r="R36" s="80"/>
      <c r="T36" s="52"/>
    </row>
    <row r="37" spans="1:20" ht="115.5" x14ac:dyDescent="0.25">
      <c r="A37" s="80">
        <v>13</v>
      </c>
      <c r="B37" s="80" t="s">
        <v>91</v>
      </c>
      <c r="C37" s="80">
        <v>7230010</v>
      </c>
      <c r="D37" s="80" t="s">
        <v>92</v>
      </c>
      <c r="E37" s="80" t="s">
        <v>54</v>
      </c>
      <c r="F37" s="80">
        <v>796</v>
      </c>
      <c r="G37" s="80" t="s">
        <v>41</v>
      </c>
      <c r="H37" s="80">
        <v>1</v>
      </c>
      <c r="I37" s="80">
        <v>65</v>
      </c>
      <c r="J37" s="80" t="s">
        <v>42</v>
      </c>
      <c r="K37" s="81">
        <v>1853.433</v>
      </c>
      <c r="L37" s="82">
        <v>41274</v>
      </c>
      <c r="M37" s="80" t="s">
        <v>48</v>
      </c>
      <c r="N37" s="80" t="s">
        <v>68</v>
      </c>
      <c r="O37" s="80" t="s">
        <v>115</v>
      </c>
      <c r="P37" s="80" t="s">
        <v>61</v>
      </c>
      <c r="Q37" s="80" t="s">
        <v>46</v>
      </c>
      <c r="R37" s="80" t="s">
        <v>126</v>
      </c>
      <c r="S37" s="51"/>
      <c r="T37" s="52"/>
    </row>
    <row r="38" spans="1:20" ht="115.5" x14ac:dyDescent="0.25">
      <c r="A38" s="80">
        <v>14</v>
      </c>
      <c r="B38" s="80" t="s">
        <v>91</v>
      </c>
      <c r="C38" s="80">
        <v>7230010</v>
      </c>
      <c r="D38" s="80" t="s">
        <v>93</v>
      </c>
      <c r="E38" s="80" t="s">
        <v>54</v>
      </c>
      <c r="F38" s="80">
        <v>796</v>
      </c>
      <c r="G38" s="80" t="s">
        <v>41</v>
      </c>
      <c r="H38" s="80">
        <v>1</v>
      </c>
      <c r="I38" s="80">
        <v>65</v>
      </c>
      <c r="J38" s="80" t="s">
        <v>42</v>
      </c>
      <c r="K38" s="81">
        <v>1632.672</v>
      </c>
      <c r="L38" s="82">
        <v>41274</v>
      </c>
      <c r="M38" s="80" t="s">
        <v>48</v>
      </c>
      <c r="N38" s="80" t="s">
        <v>68</v>
      </c>
      <c r="O38" s="80" t="s">
        <v>115</v>
      </c>
      <c r="P38" s="80" t="s">
        <v>61</v>
      </c>
      <c r="Q38" s="80" t="s">
        <v>46</v>
      </c>
      <c r="R38" s="80" t="s">
        <v>126</v>
      </c>
      <c r="T38" s="52"/>
    </row>
    <row r="39" spans="1:20" ht="54.75" customHeight="1" x14ac:dyDescent="0.25">
      <c r="A39" s="80">
        <v>15</v>
      </c>
      <c r="B39" s="80" t="s">
        <v>91</v>
      </c>
      <c r="C39" s="80">
        <v>7230010</v>
      </c>
      <c r="D39" s="80" t="s">
        <v>127</v>
      </c>
      <c r="E39" s="80" t="s">
        <v>54</v>
      </c>
      <c r="F39" s="80">
        <v>796</v>
      </c>
      <c r="G39" s="80" t="s">
        <v>41</v>
      </c>
      <c r="H39" s="80">
        <v>1</v>
      </c>
      <c r="I39" s="80">
        <v>65</v>
      </c>
      <c r="J39" s="80" t="s">
        <v>42</v>
      </c>
      <c r="K39" s="81">
        <v>7953.2</v>
      </c>
      <c r="L39" s="82">
        <v>41274</v>
      </c>
      <c r="M39" s="80" t="s">
        <v>48</v>
      </c>
      <c r="N39" s="80" t="s">
        <v>80</v>
      </c>
      <c r="O39" s="80" t="s">
        <v>115</v>
      </c>
      <c r="P39" s="80" t="s">
        <v>61</v>
      </c>
      <c r="Q39" s="80" t="s">
        <v>46</v>
      </c>
      <c r="R39" s="80"/>
      <c r="S39" s="51"/>
      <c r="T39" s="52"/>
    </row>
    <row r="40" spans="1:20" ht="40.5" customHeight="1" x14ac:dyDescent="0.25">
      <c r="A40" s="80">
        <v>16</v>
      </c>
      <c r="B40" s="80" t="s">
        <v>38</v>
      </c>
      <c r="C40" s="80">
        <v>5219000</v>
      </c>
      <c r="D40" s="80" t="s">
        <v>100</v>
      </c>
      <c r="E40" s="80" t="s">
        <v>40</v>
      </c>
      <c r="F40" s="80">
        <v>796</v>
      </c>
      <c r="G40" s="80" t="s">
        <v>41</v>
      </c>
      <c r="H40" s="80">
        <v>1</v>
      </c>
      <c r="I40" s="80">
        <v>65</v>
      </c>
      <c r="J40" s="80" t="s">
        <v>42</v>
      </c>
      <c r="K40" s="81">
        <f>2000*1.18</f>
        <v>2360</v>
      </c>
      <c r="L40" s="82">
        <v>41274</v>
      </c>
      <c r="M40" s="84" t="s">
        <v>101</v>
      </c>
      <c r="N40" s="80" t="s">
        <v>43</v>
      </c>
      <c r="O40" s="80" t="s">
        <v>115</v>
      </c>
      <c r="P40" s="80" t="s">
        <v>61</v>
      </c>
      <c r="Q40" s="80" t="s">
        <v>46</v>
      </c>
      <c r="R40" s="80"/>
    </row>
    <row r="41" spans="1:20" ht="82.5" x14ac:dyDescent="0.25">
      <c r="A41" s="80">
        <v>17</v>
      </c>
      <c r="B41" s="92" t="s">
        <v>102</v>
      </c>
      <c r="C41" s="93">
        <v>9220010</v>
      </c>
      <c r="D41" s="80" t="s">
        <v>103</v>
      </c>
      <c r="E41" s="80" t="s">
        <v>54</v>
      </c>
      <c r="F41" s="80">
        <v>796</v>
      </c>
      <c r="G41" s="80" t="s">
        <v>41</v>
      </c>
      <c r="H41" s="80">
        <v>1</v>
      </c>
      <c r="I41" s="80">
        <v>65</v>
      </c>
      <c r="J41" s="80" t="s">
        <v>42</v>
      </c>
      <c r="K41" s="81">
        <v>1200</v>
      </c>
      <c r="L41" s="82">
        <v>41274</v>
      </c>
      <c r="M41" s="80" t="s">
        <v>48</v>
      </c>
      <c r="N41" s="80" t="s">
        <v>68</v>
      </c>
      <c r="O41" s="80" t="s">
        <v>115</v>
      </c>
      <c r="P41" s="80" t="s">
        <v>56</v>
      </c>
      <c r="Q41" s="80" t="s">
        <v>104</v>
      </c>
      <c r="R41" s="80" t="s">
        <v>128</v>
      </c>
    </row>
    <row r="42" spans="1:20" ht="92.25" customHeight="1" x14ac:dyDescent="0.25">
      <c r="A42" s="80">
        <v>18</v>
      </c>
      <c r="B42" s="92" t="s">
        <v>95</v>
      </c>
      <c r="C42" s="93">
        <v>7260000</v>
      </c>
      <c r="D42" s="80" t="s">
        <v>129</v>
      </c>
      <c r="E42" s="80" t="s">
        <v>54</v>
      </c>
      <c r="F42" s="80">
        <v>796</v>
      </c>
      <c r="G42" s="80" t="s">
        <v>41</v>
      </c>
      <c r="H42" s="80">
        <v>1</v>
      </c>
      <c r="I42" s="80">
        <v>65</v>
      </c>
      <c r="J42" s="80" t="s">
        <v>42</v>
      </c>
      <c r="K42" s="81">
        <v>1062</v>
      </c>
      <c r="L42" s="82">
        <v>41548</v>
      </c>
      <c r="M42" s="80" t="s">
        <v>48</v>
      </c>
      <c r="N42" s="80" t="s">
        <v>80</v>
      </c>
      <c r="O42" s="80" t="s">
        <v>115</v>
      </c>
      <c r="P42" s="80" t="s">
        <v>61</v>
      </c>
      <c r="Q42" s="80" t="s">
        <v>130</v>
      </c>
      <c r="R42" s="80" t="s">
        <v>131</v>
      </c>
    </row>
    <row r="43" spans="1:20" ht="21.75" customHeight="1" x14ac:dyDescent="0.25">
      <c r="A43" s="125" t="s">
        <v>132</v>
      </c>
      <c r="B43" s="126"/>
      <c r="C43" s="126"/>
      <c r="D43" s="126"/>
      <c r="E43" s="127"/>
      <c r="F43" s="94"/>
      <c r="G43" s="95"/>
      <c r="H43" s="95"/>
      <c r="I43" s="95"/>
      <c r="J43" s="95"/>
      <c r="K43" s="96">
        <f>K21+K24+K26</f>
        <v>129364.28499999999</v>
      </c>
      <c r="L43" s="97"/>
      <c r="M43" s="95"/>
      <c r="N43" s="95"/>
      <c r="O43" s="98"/>
      <c r="P43" s="99"/>
      <c r="Q43" s="100"/>
      <c r="R43" s="99"/>
    </row>
    <row r="44" spans="1:20" ht="21.75" customHeight="1" x14ac:dyDescent="0.25">
      <c r="A44" s="101"/>
      <c r="B44" s="101"/>
      <c r="C44" s="101"/>
      <c r="D44" s="101"/>
      <c r="E44" s="101"/>
      <c r="F44" s="102"/>
      <c r="G44" s="102"/>
      <c r="H44" s="102"/>
      <c r="I44" s="102"/>
      <c r="J44" s="102"/>
      <c r="K44" s="103"/>
      <c r="L44" s="104"/>
      <c r="M44" s="102"/>
      <c r="N44" s="102"/>
      <c r="O44" s="102"/>
      <c r="P44" s="99"/>
      <c r="Q44" s="100"/>
      <c r="R44" s="99"/>
    </row>
    <row r="45" spans="1:20" x14ac:dyDescent="0.25">
      <c r="A45" s="109" t="s">
        <v>133</v>
      </c>
      <c r="B45" s="109"/>
      <c r="C45" s="109"/>
      <c r="D45" s="109"/>
      <c r="E45" s="105"/>
      <c r="F45" s="105"/>
      <c r="G45" s="105"/>
      <c r="H45" s="105"/>
      <c r="I45" s="105"/>
    </row>
    <row r="46" spans="1:20" ht="15" customHeight="1" x14ac:dyDescent="0.25">
      <c r="A46" s="109" t="s">
        <v>134</v>
      </c>
      <c r="B46" s="109"/>
      <c r="C46" s="109"/>
      <c r="D46" s="109"/>
      <c r="E46" s="109" t="s">
        <v>135</v>
      </c>
      <c r="F46" s="109"/>
      <c r="G46" s="109"/>
      <c r="H46" s="109"/>
      <c r="I46" s="109"/>
    </row>
    <row r="47" spans="1:20" ht="21.75" customHeight="1" x14ac:dyDescent="0.25"/>
    <row r="48" spans="1:20" x14ac:dyDescent="0.25">
      <c r="C48" s="18"/>
      <c r="D48" s="18"/>
      <c r="E48" s="18"/>
      <c r="F48" s="18"/>
      <c r="G48" s="18"/>
      <c r="H48" s="18"/>
      <c r="I48" s="18"/>
      <c r="J48" s="105"/>
      <c r="K48" s="105"/>
      <c r="L48" s="105"/>
      <c r="M48" s="106"/>
      <c r="N48" s="106"/>
      <c r="O48" s="106"/>
    </row>
    <row r="50" spans="3:14" x14ac:dyDescent="0.25">
      <c r="C50" s="72"/>
      <c r="D50" s="72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x14ac:dyDescent="0.25">
      <c r="C51" s="18"/>
      <c r="D51" s="18"/>
      <c r="E51" s="18"/>
      <c r="F51" s="18"/>
      <c r="G51" s="18"/>
      <c r="H51" s="18"/>
      <c r="I51" s="18"/>
      <c r="J51" s="18"/>
    </row>
    <row r="52" spans="3:14" x14ac:dyDescent="0.25">
      <c r="C52" s="18"/>
      <c r="D52" s="18"/>
      <c r="E52" s="18"/>
      <c r="F52" s="18"/>
      <c r="G52" s="18"/>
      <c r="H52" s="18"/>
      <c r="I52" s="18"/>
      <c r="J52" s="18"/>
    </row>
    <row r="53" spans="3:14" x14ac:dyDescent="0.25">
      <c r="C53" s="18"/>
      <c r="D53" s="18"/>
      <c r="E53" s="18"/>
      <c r="F53" s="18"/>
      <c r="G53" s="18"/>
      <c r="H53" s="18"/>
      <c r="I53" s="18"/>
      <c r="J53" s="18"/>
    </row>
    <row r="54" spans="3:14" x14ac:dyDescent="0.25">
      <c r="C54" s="18"/>
      <c r="D54" s="18"/>
      <c r="E54" s="18"/>
      <c r="F54" s="18"/>
      <c r="G54" s="18"/>
      <c r="H54" s="18"/>
      <c r="I54" s="18"/>
      <c r="J54" s="18"/>
    </row>
    <row r="55" spans="3:14" x14ac:dyDescent="0.25">
      <c r="C55" s="18"/>
      <c r="D55" s="18"/>
      <c r="E55" s="18"/>
      <c r="F55" s="18"/>
      <c r="G55" s="18"/>
      <c r="H55" s="18"/>
      <c r="I55" s="18"/>
      <c r="J55" s="18"/>
    </row>
    <row r="56" spans="3:14" x14ac:dyDescent="0.25">
      <c r="C56" s="72"/>
      <c r="D56" s="72"/>
    </row>
    <row r="57" spans="3:14" x14ac:dyDescent="0.25">
      <c r="D57" s="18"/>
      <c r="E57" s="18"/>
      <c r="F57" s="18"/>
      <c r="G57" s="18"/>
      <c r="H57" s="18"/>
      <c r="I57" s="18"/>
      <c r="J57" s="18"/>
      <c r="K57" s="18"/>
      <c r="L57" s="18"/>
      <c r="M57" s="18"/>
    </row>
  </sheetData>
  <autoFilter ref="A20:W46"/>
  <mergeCells count="48">
    <mergeCell ref="D11:E11"/>
    <mergeCell ref="F11:L11"/>
    <mergeCell ref="D1:E1"/>
    <mergeCell ref="J1:O1"/>
    <mergeCell ref="K4:O4"/>
    <mergeCell ref="K5:O5"/>
    <mergeCell ref="D6:J6"/>
    <mergeCell ref="K6:O6"/>
    <mergeCell ref="D7:J7"/>
    <mergeCell ref="D9:E9"/>
    <mergeCell ref="F9:L9"/>
    <mergeCell ref="D10:E10"/>
    <mergeCell ref="F10:L10"/>
    <mergeCell ref="D12:E12"/>
    <mergeCell ref="F12:L12"/>
    <mergeCell ref="D13:E13"/>
    <mergeCell ref="F13:L13"/>
    <mergeCell ref="D14:E14"/>
    <mergeCell ref="F14:L14"/>
    <mergeCell ref="D15:E15"/>
    <mergeCell ref="F15:L15"/>
    <mergeCell ref="A17:A19"/>
    <mergeCell ref="B17:B19"/>
    <mergeCell ref="C17:C19"/>
    <mergeCell ref="D17:M17"/>
    <mergeCell ref="K18:K19"/>
    <mergeCell ref="L18:M18"/>
    <mergeCell ref="D18:D19"/>
    <mergeCell ref="E18:E19"/>
    <mergeCell ref="F18:G18"/>
    <mergeCell ref="H18:H19"/>
    <mergeCell ref="I18:J18"/>
    <mergeCell ref="N17:N19"/>
    <mergeCell ref="O17:O18"/>
    <mergeCell ref="P17:P19"/>
    <mergeCell ref="Q17:Q19"/>
    <mergeCell ref="R17:R19"/>
    <mergeCell ref="A21:E21"/>
    <mergeCell ref="A24:E24"/>
    <mergeCell ref="A26:E26"/>
    <mergeCell ref="A43:E43"/>
    <mergeCell ref="A45:D45"/>
    <mergeCell ref="E45:I45"/>
    <mergeCell ref="A46:D46"/>
    <mergeCell ref="E46:I46"/>
    <mergeCell ref="J48:L48"/>
    <mergeCell ref="M48:O48"/>
    <mergeCell ref="E50:N50"/>
  </mergeCells>
  <hyperlinks>
    <hyperlink ref="F12" r:id="rId1"/>
  </hyperlinks>
  <pageMargins left="0.17" right="0.17" top="0.52" bottom="0.24" header="0.31496062992125984" footer="0.17"/>
  <pageSetup paperSize="9" scale="7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ГКПЗ с 01.01.2013</vt:lpstr>
      <vt:lpstr>ГКПЗ 2013 с 23.10.2013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2014-02-06T08:00:48Z</dcterms:modified>
</cp:coreProperties>
</file>